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E:\2024\решения\изменения бюджет\"/>
    </mc:Choice>
  </mc:AlternateContent>
  <xr:revisionPtr revIDLastSave="0" documentId="8_{427320C9-298C-403F-991B-40EC4C9AAC14}" xr6:coauthVersionLast="47" xr6:coauthVersionMax="47" xr10:uidLastSave="{00000000-0000-0000-0000-000000000000}"/>
  <bookViews>
    <workbookView xWindow="-120" yWindow="-120" windowWidth="29040" windowHeight="15840" firstSheet="1" activeTab="8" xr2:uid="{00000000-000D-0000-FFFF-FFFF00000000}"/>
  </bookViews>
  <sheets>
    <sheet name="Источники" sheetId="6" r:id="rId1"/>
    <sheet name="Доходы" sheetId="7" r:id="rId2"/>
    <sheet name="Ведомственная" sheetId="3" r:id="rId3"/>
    <sheet name="Функциональная" sheetId="4" r:id="rId4"/>
    <sheet name="Программная" sheetId="5" r:id="rId5"/>
    <sheet name="Дорожный фонд" sheetId="8" r:id="rId6"/>
    <sheet name="Публич.обязательства" sheetId="9" r:id="rId7"/>
    <sheet name="Бюджетная роспись" sheetId="2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7" hidden="1">'Бюджетная роспись'!$A$6:$P$518</definedName>
    <definedName name="_xlnm._FilterDatabase" localSheetId="1" hidden="1">Доходы!$A$8:$F$53</definedName>
    <definedName name="_xlnm._FilterDatabase" localSheetId="0" hidden="1">Источники!$A$8:$G$8</definedName>
    <definedName name="_xlnm._FilterDatabase" localSheetId="4" hidden="1">Программная!$A$9:$I$80</definedName>
    <definedName name="_xlnm.Print_Titles" localSheetId="7">'Бюджетная роспись'!$6:$6</definedName>
    <definedName name="_xlnm.Print_Area" localSheetId="2">Ведомственная!$A$1:$I$135</definedName>
    <definedName name="_xlnm.Print_Area" localSheetId="5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4">Программная!$A$1:$H$80</definedName>
    <definedName name="_xlnm.Print_Area" localSheetId="6">Публич.обязательства!$A$1:$H$11</definedName>
    <definedName name="_xlnm.Print_Area" localSheetId="3">Функциональная!$A$1:$H$128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H11" i="9"/>
  <c r="G11" i="9"/>
  <c r="F11" i="9"/>
  <c r="B13" i="8"/>
  <c r="B14" i="8"/>
  <c r="F20" i="5"/>
  <c r="F74" i="5"/>
  <c r="F71" i="5"/>
  <c r="F69" i="5"/>
  <c r="F67" i="5"/>
  <c r="F65" i="5"/>
  <c r="F58" i="5"/>
  <c r="F55" i="5" s="1"/>
  <c r="F21" i="5"/>
  <c r="F118" i="4"/>
  <c r="F79" i="5" s="1"/>
  <c r="F78" i="5" s="1"/>
  <c r="F77" i="5" s="1"/>
  <c r="F76" i="5" s="1"/>
  <c r="F111" i="4"/>
  <c r="F110" i="4" s="1"/>
  <c r="F107" i="4"/>
  <c r="F108" i="4"/>
  <c r="F106" i="4"/>
  <c r="F105" i="4" s="1"/>
  <c r="F103" i="4"/>
  <c r="F102" i="4"/>
  <c r="F101" i="4" s="1"/>
  <c r="F96" i="4" s="1"/>
  <c r="F95" i="4" s="1"/>
  <c r="F94" i="4" s="1"/>
  <c r="F93" i="4" s="1"/>
  <c r="F92" i="4"/>
  <c r="F91" i="4" s="1"/>
  <c r="F88" i="4" s="1"/>
  <c r="F87" i="4" s="1"/>
  <c r="F86" i="4" s="1"/>
  <c r="F85" i="4" s="1"/>
  <c r="F84" i="4" s="1"/>
  <c r="F83" i="4"/>
  <c r="F45" i="5" s="1"/>
  <c r="F44" i="5" s="1"/>
  <c r="F41" i="5" s="1"/>
  <c r="F68" i="4"/>
  <c r="F36" i="5" s="1"/>
  <c r="F35" i="5" s="1"/>
  <c r="F34" i="5" s="1"/>
  <c r="F51" i="4"/>
  <c r="F50" i="4" s="1"/>
  <c r="F49" i="4" s="1"/>
  <c r="F48" i="4" s="1"/>
  <c r="F47" i="4" s="1"/>
  <c r="F46" i="4" s="1"/>
  <c r="F24" i="4"/>
  <c r="F16" i="5" s="1"/>
  <c r="F14" i="5" s="1"/>
  <c r="F11" i="5" s="1"/>
  <c r="F23" i="4"/>
  <c r="G25" i="3"/>
  <c r="G24" i="3" s="1"/>
  <c r="G23" i="3" s="1"/>
  <c r="G22" i="3" s="1"/>
  <c r="G21" i="3" s="1"/>
  <c r="G20" i="3" s="1"/>
  <c r="G56" i="3"/>
  <c r="G55" i="3" s="1"/>
  <c r="G54" i="3" s="1"/>
  <c r="G53" i="3" s="1"/>
  <c r="G52" i="3" s="1"/>
  <c r="G51" i="3" s="1"/>
  <c r="G73" i="3"/>
  <c r="G72" i="3" s="1"/>
  <c r="G71" i="3" s="1"/>
  <c r="G70" i="3" s="1"/>
  <c r="G69" i="3" s="1"/>
  <c r="G68" i="3" s="1"/>
  <c r="G89" i="3"/>
  <c r="G88" i="3" s="1"/>
  <c r="G87" i="3" s="1"/>
  <c r="G86" i="3" s="1"/>
  <c r="G85" i="3" s="1"/>
  <c r="G84" i="3" s="1"/>
  <c r="G98" i="3"/>
  <c r="G95" i="3" s="1"/>
  <c r="G94" i="3" s="1"/>
  <c r="G93" i="3" s="1"/>
  <c r="G92" i="3" s="1"/>
  <c r="G91" i="3" s="1"/>
  <c r="G109" i="3"/>
  <c r="G111" i="3"/>
  <c r="G113" i="3"/>
  <c r="G115" i="3"/>
  <c r="G118" i="3"/>
  <c r="G125" i="3"/>
  <c r="G124" i="3" s="1"/>
  <c r="G123" i="3" s="1"/>
  <c r="G122" i="3" s="1"/>
  <c r="G121" i="3" s="1"/>
  <c r="G120" i="3" s="1"/>
  <c r="D3" i="7"/>
  <c r="F22" i="4" l="1"/>
  <c r="F21" i="4" s="1"/>
  <c r="F20" i="4" s="1"/>
  <c r="F19" i="4" s="1"/>
  <c r="F18" i="4" s="1"/>
  <c r="F9" i="4" s="1"/>
  <c r="F67" i="4"/>
  <c r="F66" i="4" s="1"/>
  <c r="F65" i="4" s="1"/>
  <c r="F64" i="4" s="1"/>
  <c r="F63" i="4" s="1"/>
  <c r="F54" i="4" s="1"/>
  <c r="F82" i="4"/>
  <c r="F81" i="4" s="1"/>
  <c r="F80" i="4" s="1"/>
  <c r="F79" i="4" s="1"/>
  <c r="F78" i="4" s="1"/>
  <c r="F69" i="4" s="1"/>
  <c r="F128" i="4" s="1"/>
  <c r="F117" i="4"/>
  <c r="F116" i="4" s="1"/>
  <c r="F115" i="4" s="1"/>
  <c r="F114" i="4" s="1"/>
  <c r="F113" i="4" s="1"/>
  <c r="F112" i="4" s="1"/>
  <c r="G104" i="3"/>
  <c r="G103" i="3" s="1"/>
  <c r="G102" i="3" s="1"/>
  <c r="G101" i="3" s="1"/>
  <c r="G100" i="3" s="1"/>
  <c r="G10" i="3"/>
  <c r="F60" i="5"/>
  <c r="F54" i="5" s="1"/>
  <c r="F10" i="5"/>
  <c r="O369" i="2"/>
  <c r="G2" i="4"/>
  <c r="O277" i="2"/>
  <c r="P277" i="2"/>
  <c r="F9" i="5" l="1"/>
  <c r="J136" i="2"/>
  <c r="J134" i="2"/>
  <c r="K135" i="2"/>
  <c r="D2" i="7" l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P298" i="2"/>
  <c r="P297" i="2" s="1"/>
  <c r="P296" i="2" s="1"/>
  <c r="K298" i="2"/>
  <c r="K297" i="2" s="1"/>
  <c r="K296" i="2" s="1"/>
  <c r="K290" i="2" s="1"/>
  <c r="J300" i="2"/>
  <c r="J299" i="2"/>
  <c r="D26" i="7"/>
  <c r="D25" i="7" s="1"/>
  <c r="E26" i="7"/>
  <c r="E25" i="7" s="1"/>
  <c r="C26" i="7"/>
  <c r="C25" i="7" s="1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E21" i="7"/>
  <c r="E20" i="7" s="1"/>
  <c r="E17" i="7" s="1"/>
  <c r="C21" i="7"/>
  <c r="D23" i="7"/>
  <c r="E23" i="7"/>
  <c r="C23" i="7"/>
  <c r="G3" i="9"/>
  <c r="G2" i="9"/>
  <c r="G2" i="5"/>
  <c r="G3" i="4"/>
  <c r="D20" i="7" l="1"/>
  <c r="C20" i="7"/>
  <c r="C17" i="7" s="1"/>
  <c r="O290" i="2"/>
  <c r="P290" i="2"/>
  <c r="D17" i="7"/>
  <c r="J296" i="2"/>
  <c r="J297" i="2"/>
  <c r="J298" i="2"/>
  <c r="G22" i="12"/>
  <c r="H22" i="12"/>
  <c r="I22" i="12"/>
  <c r="J22" i="12"/>
  <c r="J12" i="12" s="1"/>
  <c r="J7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K26" i="12" s="1"/>
  <c r="I44" i="12"/>
  <c r="I41" i="12" s="1"/>
  <c r="J44" i="12"/>
  <c r="K44" i="12"/>
  <c r="I49" i="12"/>
  <c r="I46" i="12" s="1"/>
  <c r="J49" i="12"/>
  <c r="J46" i="12" s="1"/>
  <c r="K49" i="12"/>
  <c r="I59" i="12"/>
  <c r="I56" i="12" s="1"/>
  <c r="J59" i="12"/>
  <c r="J56" i="12" s="1"/>
  <c r="K59" i="12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E70" i="12" s="1"/>
  <c r="K68" i="12"/>
  <c r="J68" i="12"/>
  <c r="I68" i="12"/>
  <c r="H68" i="12"/>
  <c r="G68" i="12"/>
  <c r="F68" i="12"/>
  <c r="K67" i="12"/>
  <c r="J67" i="12"/>
  <c r="I67" i="12"/>
  <c r="H67" i="12"/>
  <c r="G67" i="12"/>
  <c r="F67" i="12"/>
  <c r="E67" i="12"/>
  <c r="E65" i="12"/>
  <c r="E63" i="12"/>
  <c r="E62" i="12"/>
  <c r="E60" i="12"/>
  <c r="K56" i="12"/>
  <c r="E58" i="12"/>
  <c r="E57" i="12"/>
  <c r="K55" i="12"/>
  <c r="J55" i="12"/>
  <c r="I55" i="12"/>
  <c r="H55" i="12"/>
  <c r="G55" i="12"/>
  <c r="F55" i="12"/>
  <c r="E55" i="12" s="1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K46" i="12"/>
  <c r="E48" i="12"/>
  <c r="E47" i="12"/>
  <c r="E45" i="12"/>
  <c r="E43" i="12"/>
  <c r="E42" i="12"/>
  <c r="K41" i="12"/>
  <c r="K36" i="12" s="1"/>
  <c r="K40" i="12"/>
  <c r="J40" i="12"/>
  <c r="I40" i="12"/>
  <c r="I10" i="12" s="1"/>
  <c r="H40" i="12"/>
  <c r="G40" i="12"/>
  <c r="E40" i="12" s="1"/>
  <c r="F40" i="12"/>
  <c r="K39" i="12"/>
  <c r="K38" i="12"/>
  <c r="J38" i="12"/>
  <c r="I38" i="12"/>
  <c r="H38" i="12"/>
  <c r="G38" i="12"/>
  <c r="F38" i="12"/>
  <c r="E38" i="12" s="1"/>
  <c r="K37" i="12"/>
  <c r="J37" i="12"/>
  <c r="I37" i="12"/>
  <c r="H37" i="12"/>
  <c r="G37" i="12"/>
  <c r="F37" i="12"/>
  <c r="E35" i="12"/>
  <c r="E33" i="12"/>
  <c r="E32" i="12"/>
  <c r="E30" i="12"/>
  <c r="E28" i="12"/>
  <c r="E27" i="12"/>
  <c r="E25" i="12"/>
  <c r="E23" i="12"/>
  <c r="K21" i="12"/>
  <c r="E20" i="12"/>
  <c r="E18" i="12"/>
  <c r="E17" i="12"/>
  <c r="K15" i="12"/>
  <c r="K10" i="12" s="1"/>
  <c r="J15" i="12"/>
  <c r="J10" i="12" s="1"/>
  <c r="I15" i="12"/>
  <c r="H15" i="12"/>
  <c r="G15" i="12"/>
  <c r="F15" i="12"/>
  <c r="F10" i="12" s="1"/>
  <c r="K13" i="12"/>
  <c r="J13" i="12"/>
  <c r="I13" i="12"/>
  <c r="I8" i="12" s="1"/>
  <c r="H13" i="12"/>
  <c r="G13" i="12"/>
  <c r="G8" i="12" s="1"/>
  <c r="F13" i="12"/>
  <c r="I12" i="12"/>
  <c r="G12" i="12"/>
  <c r="E82" i="11"/>
  <c r="E80" i="11"/>
  <c r="E79" i="11"/>
  <c r="E69" i="11" s="1"/>
  <c r="K78" i="11"/>
  <c r="J78" i="11"/>
  <c r="I78" i="11"/>
  <c r="E77" i="11"/>
  <c r="E75" i="11"/>
  <c r="E74" i="11"/>
  <c r="K72" i="11"/>
  <c r="J72" i="11"/>
  <c r="I72" i="11"/>
  <c r="H72" i="11"/>
  <c r="G72" i="11"/>
  <c r="F72" i="11"/>
  <c r="E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57" i="11" s="1"/>
  <c r="E65" i="11"/>
  <c r="E64" i="11"/>
  <c r="E62" i="11"/>
  <c r="E60" i="11"/>
  <c r="E59" i="11"/>
  <c r="K58" i="11"/>
  <c r="J58" i="11"/>
  <c r="I58" i="11"/>
  <c r="K57" i="11"/>
  <c r="J57" i="11"/>
  <c r="J12" i="11" s="1"/>
  <c r="I57" i="11"/>
  <c r="H57" i="11"/>
  <c r="H12" i="11" s="1"/>
  <c r="G57" i="11"/>
  <c r="F57" i="11"/>
  <c r="K55" i="11"/>
  <c r="J55" i="11"/>
  <c r="I55" i="11"/>
  <c r="H55" i="11"/>
  <c r="G55" i="11"/>
  <c r="F55" i="11"/>
  <c r="E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2" i="11" s="1"/>
  <c r="E45" i="11"/>
  <c r="E40" i="11" s="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G9" i="11" s="1"/>
  <c r="F39" i="11"/>
  <c r="E37" i="11"/>
  <c r="E35" i="11"/>
  <c r="E34" i="11"/>
  <c r="E32" i="11"/>
  <c r="E30" i="11"/>
  <c r="E29" i="11"/>
  <c r="K28" i="11"/>
  <c r="J28" i="11"/>
  <c r="I28" i="11"/>
  <c r="E27" i="11"/>
  <c r="E17" i="11" s="1"/>
  <c r="E25" i="11"/>
  <c r="E15" i="11" s="1"/>
  <c r="E24" i="11"/>
  <c r="K23" i="11"/>
  <c r="J23" i="11"/>
  <c r="I23" i="11"/>
  <c r="E22" i="11"/>
  <c r="E20" i="11"/>
  <c r="E19" i="11"/>
  <c r="K17" i="11"/>
  <c r="J17" i="11"/>
  <c r="I17" i="11"/>
  <c r="I12" i="11" s="1"/>
  <c r="H17" i="11"/>
  <c r="G17" i="11"/>
  <c r="F17" i="11"/>
  <c r="K15" i="11"/>
  <c r="J15" i="11"/>
  <c r="I15" i="11"/>
  <c r="H15" i="11"/>
  <c r="H10" i="11" s="1"/>
  <c r="G15" i="11"/>
  <c r="G10" i="11" s="1"/>
  <c r="F15" i="11"/>
  <c r="F10" i="11" s="1"/>
  <c r="K14" i="11"/>
  <c r="J14" i="11"/>
  <c r="I14" i="11"/>
  <c r="H14" i="11"/>
  <c r="G14" i="11"/>
  <c r="F14" i="11"/>
  <c r="K8" i="12" l="1"/>
  <c r="G10" i="12"/>
  <c r="E52" i="12"/>
  <c r="E39" i="11"/>
  <c r="G7" i="12"/>
  <c r="I7" i="12"/>
  <c r="E53" i="12"/>
  <c r="I10" i="11"/>
  <c r="K12" i="11"/>
  <c r="F9" i="11"/>
  <c r="E70" i="11"/>
  <c r="E10" i="11" s="1"/>
  <c r="E37" i="12"/>
  <c r="E54" i="11"/>
  <c r="E68" i="12"/>
  <c r="F7" i="12"/>
  <c r="F12" i="11"/>
  <c r="E14" i="11"/>
  <c r="J21" i="12"/>
  <c r="J10" i="11"/>
  <c r="K9" i="11"/>
  <c r="G12" i="11"/>
  <c r="E9" i="11"/>
  <c r="K10" i="11"/>
  <c r="I38" i="11"/>
  <c r="J8" i="12"/>
  <c r="E13" i="12"/>
  <c r="H10" i="12"/>
  <c r="E10" i="12" s="1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/>
  <c r="E8" i="12" l="1"/>
  <c r="E7" i="12"/>
  <c r="E12" i="12"/>
  <c r="G11" i="10" l="1"/>
  <c r="E11" i="10"/>
  <c r="C11" i="10"/>
  <c r="G14" i="10"/>
  <c r="G10" i="10" s="1"/>
  <c r="E14" i="10"/>
  <c r="E10" i="10" s="1"/>
  <c r="C14" i="10"/>
  <c r="C10" i="10" s="1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E28" i="7"/>
  <c r="D29" i="7"/>
  <c r="E29" i="7"/>
  <c r="C29" i="7"/>
  <c r="C28" i="7" s="1"/>
  <c r="C10" i="7" s="1"/>
  <c r="D31" i="7"/>
  <c r="F31" i="7" s="1"/>
  <c r="E31" i="7"/>
  <c r="C31" i="7"/>
  <c r="D34" i="7"/>
  <c r="D33" i="7" s="1"/>
  <c r="E34" i="7"/>
  <c r="E33" i="7" s="1"/>
  <c r="C34" i="7"/>
  <c r="C33" i="7" s="1"/>
  <c r="D39" i="7"/>
  <c r="E39" i="7"/>
  <c r="C39" i="7"/>
  <c r="D41" i="7"/>
  <c r="E41" i="7"/>
  <c r="C41" i="7"/>
  <c r="D44" i="7"/>
  <c r="D43" i="7" s="1"/>
  <c r="E44" i="7"/>
  <c r="E43" i="7" s="1"/>
  <c r="D47" i="7"/>
  <c r="D46" i="7" s="1"/>
  <c r="E47" i="7"/>
  <c r="E46" i="7" s="1"/>
  <c r="C47" i="7"/>
  <c r="C46" i="7" s="1"/>
  <c r="D50" i="7"/>
  <c r="E50" i="7"/>
  <c r="C50" i="7"/>
  <c r="D52" i="7"/>
  <c r="E52" i="7"/>
  <c r="C52" i="7"/>
  <c r="G12" i="6"/>
  <c r="G14" i="6"/>
  <c r="G18" i="6"/>
  <c r="G20" i="6"/>
  <c r="G34" i="6"/>
  <c r="G37" i="6"/>
  <c r="E11" i="6"/>
  <c r="F11" i="6"/>
  <c r="D11" i="6"/>
  <c r="E13" i="6"/>
  <c r="F13" i="6"/>
  <c r="D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D38" i="7" l="1"/>
  <c r="F50" i="7"/>
  <c r="F16" i="6"/>
  <c r="F15" i="6" s="1"/>
  <c r="F44" i="7"/>
  <c r="C43" i="7"/>
  <c r="F43" i="7" s="1"/>
  <c r="E38" i="7"/>
  <c r="C38" i="7"/>
  <c r="D28" i="7"/>
  <c r="D10" i="7" s="1"/>
  <c r="F33" i="7"/>
  <c r="F52" i="7"/>
  <c r="F46" i="7"/>
  <c r="F47" i="7"/>
  <c r="F41" i="7"/>
  <c r="F39" i="7"/>
  <c r="E10" i="7"/>
  <c r="F34" i="7"/>
  <c r="F29" i="7"/>
  <c r="G13" i="6"/>
  <c r="D16" i="6"/>
  <c r="D15" i="6" s="1"/>
  <c r="G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C49" i="7"/>
  <c r="E49" i="7"/>
  <c r="E37" i="7" s="1"/>
  <c r="E36" i="7" s="1"/>
  <c r="G35" i="6"/>
  <c r="D31" i="6"/>
  <c r="G36" i="6"/>
  <c r="F28" i="7" l="1"/>
  <c r="C37" i="7"/>
  <c r="C36" i="7" s="1"/>
  <c r="C9" i="7" s="1"/>
  <c r="F38" i="7"/>
  <c r="D9" i="7"/>
  <c r="E25" i="6" s="1"/>
  <c r="E24" i="6" s="1"/>
  <c r="E23" i="6" s="1"/>
  <c r="E22" i="6" s="1"/>
  <c r="F49" i="7"/>
  <c r="E9" i="7"/>
  <c r="F10" i="7"/>
  <c r="G10" i="6"/>
  <c r="G16" i="6"/>
  <c r="D30" i="6"/>
  <c r="G31" i="6"/>
  <c r="F25" i="6" l="1"/>
  <c r="F24" i="6" s="1"/>
  <c r="F23" i="6" s="1"/>
  <c r="F22" i="6" s="1"/>
  <c r="F37" i="7"/>
  <c r="F36" i="7"/>
  <c r="G30" i="6"/>
  <c r="D25" i="6" l="1"/>
  <c r="F9" i="7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O234" i="2" l="1"/>
  <c r="P234" i="2"/>
  <c r="D24" i="6"/>
  <c r="G25" i="6"/>
  <c r="J236" i="2"/>
  <c r="J234" i="2"/>
  <c r="J235" i="2"/>
  <c r="J422" i="2"/>
  <c r="J423" i="2"/>
  <c r="J424" i="2"/>
  <c r="D23" i="6" l="1"/>
  <c r="G24" i="6"/>
  <c r="H51" i="11"/>
  <c r="G51" i="11"/>
  <c r="D22" i="6" l="1"/>
  <c r="G22" i="6" s="1"/>
  <c r="G23" i="6"/>
  <c r="H49" i="12"/>
  <c r="H46" i="12" s="1"/>
  <c r="H48" i="11"/>
  <c r="G49" i="12"/>
  <c r="G46" i="12" s="1"/>
  <c r="G48" i="11"/>
  <c r="F51" i="11" l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O505" i="2"/>
  <c r="O504" i="2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O499" i="2"/>
  <c r="O498" i="2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O493" i="2"/>
  <c r="O492" i="2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O488" i="2"/>
  <c r="O487" i="2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O481" i="2"/>
  <c r="O480" i="2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O476" i="2"/>
  <c r="O475" i="2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O472" i="2"/>
  <c r="O471" i="2" s="1"/>
  <c r="N472" i="2"/>
  <c r="N471" i="2" s="1"/>
  <c r="M472" i="2"/>
  <c r="M471" i="2" s="1"/>
  <c r="L472" i="2"/>
  <c r="L471" i="2" s="1"/>
  <c r="P469" i="2"/>
  <c r="P468" i="2" s="1"/>
  <c r="O469" i="2"/>
  <c r="O468" i="2" s="1"/>
  <c r="N469" i="2"/>
  <c r="N468" i="2" s="1"/>
  <c r="M469" i="2"/>
  <c r="M468" i="2" s="1"/>
  <c r="L469" i="2"/>
  <c r="L468" i="2" s="1"/>
  <c r="P465" i="2"/>
  <c r="P464" i="2" s="1"/>
  <c r="O465" i="2"/>
  <c r="O464" i="2" s="1"/>
  <c r="N465" i="2"/>
  <c r="N464" i="2" s="1"/>
  <c r="M465" i="2"/>
  <c r="M464" i="2" s="1"/>
  <c r="L465" i="2"/>
  <c r="L464" i="2" s="1"/>
  <c r="P461" i="2"/>
  <c r="P460" i="2" s="1"/>
  <c r="O461" i="2"/>
  <c r="O460" i="2" s="1"/>
  <c r="N461" i="2"/>
  <c r="N460" i="2" s="1"/>
  <c r="M461" i="2"/>
  <c r="M460" i="2" s="1"/>
  <c r="L461" i="2"/>
  <c r="L460" i="2" s="1"/>
  <c r="P456" i="2"/>
  <c r="O456" i="2"/>
  <c r="N456" i="2"/>
  <c r="M456" i="2"/>
  <c r="L456" i="2"/>
  <c r="P434" i="2"/>
  <c r="O434" i="2"/>
  <c r="N434" i="2"/>
  <c r="M434" i="2"/>
  <c r="L434" i="2"/>
  <c r="P431" i="2"/>
  <c r="O431" i="2"/>
  <c r="N431" i="2"/>
  <c r="M431" i="2"/>
  <c r="L431" i="2"/>
  <c r="P419" i="2"/>
  <c r="P418" i="2" s="1"/>
  <c r="O419" i="2"/>
  <c r="O418" i="2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O414" i="2"/>
  <c r="O413" i="2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O410" i="2"/>
  <c r="O409" i="2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O405" i="2"/>
  <c r="O404" i="2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O401" i="2"/>
  <c r="O400" i="2" s="1"/>
  <c r="N401" i="2"/>
  <c r="N400" i="2" s="1"/>
  <c r="M401" i="2"/>
  <c r="M400" i="2" s="1"/>
  <c r="L401" i="2"/>
  <c r="L400" i="2" s="1"/>
  <c r="P397" i="2"/>
  <c r="P396" i="2" s="1"/>
  <c r="O397" i="2"/>
  <c r="O396" i="2" s="1"/>
  <c r="N397" i="2"/>
  <c r="N396" i="2" s="1"/>
  <c r="M397" i="2"/>
  <c r="M396" i="2" s="1"/>
  <c r="L397" i="2"/>
  <c r="L396" i="2" s="1"/>
  <c r="P393" i="2"/>
  <c r="P392" i="2" s="1"/>
  <c r="O393" i="2"/>
  <c r="O392" i="2" s="1"/>
  <c r="N393" i="2"/>
  <c r="N392" i="2" s="1"/>
  <c r="M393" i="2"/>
  <c r="M392" i="2" s="1"/>
  <c r="L393" i="2"/>
  <c r="L392" i="2" s="1"/>
  <c r="P368" i="2"/>
  <c r="O368" i="2"/>
  <c r="N369" i="2"/>
  <c r="N368" i="2" s="1"/>
  <c r="M369" i="2"/>
  <c r="M368" i="2" s="1"/>
  <c r="L369" i="2"/>
  <c r="L368" i="2" s="1"/>
  <c r="P364" i="2"/>
  <c r="P363" i="2" s="1"/>
  <c r="O364" i="2"/>
  <c r="O363" i="2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O357" i="2"/>
  <c r="O356" i="2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O349" i="2"/>
  <c r="O348" i="2" s="1"/>
  <c r="O347" i="2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O339" i="2"/>
  <c r="O338" i="2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O331" i="2"/>
  <c r="O330" i="2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O326" i="2"/>
  <c r="O325" i="2" s="1"/>
  <c r="N326" i="2"/>
  <c r="N325" i="2" s="1"/>
  <c r="M326" i="2"/>
  <c r="M325" i="2" s="1"/>
  <c r="L326" i="2"/>
  <c r="L325" i="2" s="1"/>
  <c r="P319" i="2"/>
  <c r="P318" i="2" s="1"/>
  <c r="O319" i="2"/>
  <c r="O318" i="2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O310" i="2"/>
  <c r="O309" i="2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O304" i="2"/>
  <c r="O303" i="2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O293" i="2"/>
  <c r="O292" i="2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O287" i="2"/>
  <c r="O286" i="2" s="1"/>
  <c r="N287" i="2"/>
  <c r="N286" i="2" s="1"/>
  <c r="N285" i="2" s="1"/>
  <c r="M287" i="2"/>
  <c r="M286" i="2" s="1"/>
  <c r="M285" i="2" s="1"/>
  <c r="L287" i="2"/>
  <c r="L286" i="2" s="1"/>
  <c r="L285" i="2" s="1"/>
  <c r="P276" i="2"/>
  <c r="P275" i="2" s="1"/>
  <c r="O276" i="2"/>
  <c r="O275" i="2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O267" i="2"/>
  <c r="O266" i="2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O263" i="2"/>
  <c r="O262" i="2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O257" i="2"/>
  <c r="O256" i="2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O252" i="2"/>
  <c r="O251" i="2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O246" i="2"/>
  <c r="O245" i="2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O241" i="2"/>
  <c r="O240" i="2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O231" i="2"/>
  <c r="O230" i="2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O219" i="2"/>
  <c r="O218" i="2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O208" i="2"/>
  <c r="O207" i="2" s="1"/>
  <c r="N208" i="2"/>
  <c r="N207" i="2" s="1"/>
  <c r="N206" i="2" s="1"/>
  <c r="M208" i="2"/>
  <c r="M207" i="2" s="1"/>
  <c r="M206" i="2" s="1"/>
  <c r="L208" i="2"/>
  <c r="L207" i="2" s="1"/>
  <c r="L206" i="2" s="1"/>
  <c r="P201" i="2"/>
  <c r="O201" i="2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O196" i="2"/>
  <c r="O195" i="2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O162" i="2"/>
  <c r="O161" i="2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O158" i="2"/>
  <c r="O157" i="2" s="1"/>
  <c r="N158" i="2"/>
  <c r="N157" i="2" s="1"/>
  <c r="M158" i="2"/>
  <c r="M157" i="2" s="1"/>
  <c r="L158" i="2"/>
  <c r="L157" i="2" s="1"/>
  <c r="P144" i="2"/>
  <c r="P143" i="2" s="1"/>
  <c r="O144" i="2"/>
  <c r="O143" i="2" s="1"/>
  <c r="N144" i="2"/>
  <c r="N143" i="2" s="1"/>
  <c r="M144" i="2"/>
  <c r="M143" i="2" s="1"/>
  <c r="L144" i="2"/>
  <c r="L143" i="2" s="1"/>
  <c r="P137" i="2"/>
  <c r="P135" i="2" s="1"/>
  <c r="O137" i="2"/>
  <c r="O135" i="2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O125" i="2"/>
  <c r="O124" i="2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O121" i="2"/>
  <c r="O120" i="2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O117" i="2"/>
  <c r="O116" i="2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O113" i="2"/>
  <c r="O112" i="2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O109" i="2"/>
  <c r="O108" i="2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O99" i="2"/>
  <c r="O98" i="2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O94" i="2"/>
  <c r="O93" i="2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P79" i="2"/>
  <c r="O79" i="2"/>
  <c r="N79" i="2"/>
  <c r="M79" i="2"/>
  <c r="L79" i="2"/>
  <c r="P76" i="2"/>
  <c r="O76" i="2"/>
  <c r="N76" i="2"/>
  <c r="M76" i="2"/>
  <c r="L76" i="2"/>
  <c r="P71" i="2"/>
  <c r="O71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O28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1" i="2"/>
  <c r="K330" i="2" s="1"/>
  <c r="K339" i="2"/>
  <c r="K349" i="2"/>
  <c r="K348" i="2" s="1"/>
  <c r="K347" i="2" s="1"/>
  <c r="K357" i="2"/>
  <c r="K356" i="2" s="1"/>
  <c r="K355" i="2" s="1"/>
  <c r="K364" i="2"/>
  <c r="K363" i="2" s="1"/>
  <c r="K362" i="2" s="1"/>
  <c r="K368" i="2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9" i="2"/>
  <c r="K76" i="2"/>
  <c r="K71" i="2"/>
  <c r="K36" i="2"/>
  <c r="K21" i="2"/>
  <c r="K24" i="2"/>
  <c r="K28" i="2"/>
  <c r="K32" i="2"/>
  <c r="K14" i="2"/>
  <c r="K16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N260" i="2" l="1"/>
  <c r="M260" i="2"/>
  <c r="L260" i="2"/>
  <c r="K260" i="2"/>
  <c r="K238" i="2"/>
  <c r="N238" i="2"/>
  <c r="N106" i="2"/>
  <c r="M238" i="2"/>
  <c r="F49" i="12"/>
  <c r="E51" i="11"/>
  <c r="E48" i="11" s="1"/>
  <c r="F48" i="11"/>
  <c r="O92" i="2"/>
  <c r="P107" i="2"/>
  <c r="P194" i="2"/>
  <c r="P193" i="2" s="1"/>
  <c r="O239" i="2"/>
  <c r="P255" i="2"/>
  <c r="O291" i="2"/>
  <c r="O408" i="2"/>
  <c r="P479" i="2"/>
  <c r="O160" i="2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P412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0" i="9"/>
  <c r="H9" i="9" s="1"/>
  <c r="H8" i="9" s="1"/>
  <c r="M106" i="2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0" i="9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N484" i="2"/>
  <c r="N20" i="2"/>
  <c r="M484" i="2"/>
  <c r="M31" i="2"/>
  <c r="P176" i="2"/>
  <c r="P87" i="2"/>
  <c r="O87" i="2"/>
  <c r="P130" i="2"/>
  <c r="P142" i="2"/>
  <c r="P182" i="2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P31" i="2"/>
  <c r="N130" i="2"/>
  <c r="N129" i="2" s="1"/>
  <c r="N128" i="2" s="1"/>
  <c r="N127" i="2" s="1"/>
  <c r="O31" i="2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P75" i="2"/>
  <c r="L87" i="2"/>
  <c r="L86" i="2" s="1"/>
  <c r="O176" i="2"/>
  <c r="N182" i="2"/>
  <c r="N181" i="2" s="1"/>
  <c r="P317" i="2"/>
  <c r="P430" i="2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P20" i="2"/>
  <c r="O75" i="2"/>
  <c r="N87" i="2"/>
  <c r="N86" i="2" s="1"/>
  <c r="P11" i="2"/>
  <c r="N75" i="2"/>
  <c r="M87" i="2"/>
  <c r="M86" i="2" s="1"/>
  <c r="L130" i="2"/>
  <c r="L129" i="2" s="1"/>
  <c r="L128" i="2" s="1"/>
  <c r="L127" i="2" s="1"/>
  <c r="O130" i="2"/>
  <c r="J464" i="2"/>
  <c r="O11" i="2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76" i="2"/>
  <c r="J199" i="2"/>
  <c r="J362" i="2"/>
  <c r="J416" i="2"/>
  <c r="J502" i="2"/>
  <c r="K325" i="2"/>
  <c r="J325" i="2" s="1"/>
  <c r="K318" i="2"/>
  <c r="J313" i="2"/>
  <c r="K303" i="2"/>
  <c r="J303" i="2" s="1"/>
  <c r="K308" i="2"/>
  <c r="J201" i="2"/>
  <c r="J493" i="2"/>
  <c r="K338" i="2"/>
  <c r="J338" i="2" s="1"/>
  <c r="J434" i="2"/>
  <c r="J286" i="2"/>
  <c r="J276" i="2"/>
  <c r="J94" i="2"/>
  <c r="J414" i="2"/>
  <c r="J125" i="2"/>
  <c r="J517" i="2"/>
  <c r="J287" i="2"/>
  <c r="J219" i="2"/>
  <c r="J252" i="2"/>
  <c r="J230" i="2"/>
  <c r="J486" i="2"/>
  <c r="J409" i="2"/>
  <c r="J505" i="2"/>
  <c r="J369" i="2"/>
  <c r="J356" i="2"/>
  <c r="J491" i="2"/>
  <c r="J475" i="2"/>
  <c r="J461" i="2"/>
  <c r="J117" i="2"/>
  <c r="J348" i="2"/>
  <c r="J292" i="2"/>
  <c r="J195" i="2"/>
  <c r="J161" i="2"/>
  <c r="J102" i="2"/>
  <c r="J515" i="2"/>
  <c r="J499" i="2"/>
  <c r="J262" i="2"/>
  <c r="J104" i="2"/>
  <c r="K329" i="2"/>
  <c r="J329" i="2" s="1"/>
  <c r="J330" i="2"/>
  <c r="J240" i="2"/>
  <c r="J137" i="2"/>
  <c r="J109" i="2"/>
  <c r="J516" i="2"/>
  <c r="J492" i="2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J112" i="2"/>
  <c r="J105" i="2"/>
  <c r="J511" i="2"/>
  <c r="J503" i="2"/>
  <c r="J487" i="2"/>
  <c r="J418" i="2"/>
  <c r="J410" i="2"/>
  <c r="J256" i="2"/>
  <c r="J121" i="2"/>
  <c r="J113" i="2"/>
  <c r="J98" i="2"/>
  <c r="J509" i="2"/>
  <c r="J469" i="2"/>
  <c r="J512" i="2"/>
  <c r="J504" i="2"/>
  <c r="J488" i="2"/>
  <c r="J480" i="2"/>
  <c r="J472" i="2"/>
  <c r="J419" i="2"/>
  <c r="J363" i="2"/>
  <c r="J331" i="2"/>
  <c r="J257" i="2"/>
  <c r="J245" i="2"/>
  <c r="J207" i="2"/>
  <c r="J158" i="2"/>
  <c r="J99" i="2"/>
  <c r="J497" i="2"/>
  <c r="J404" i="2"/>
  <c r="J364" i="2"/>
  <c r="J266" i="2"/>
  <c r="J246" i="2"/>
  <c r="J208" i="2"/>
  <c r="J143" i="2"/>
  <c r="J481" i="2"/>
  <c r="J498" i="2"/>
  <c r="J413" i="2"/>
  <c r="J405" i="2"/>
  <c r="J397" i="2"/>
  <c r="J357" i="2"/>
  <c r="J349" i="2"/>
  <c r="J267" i="2"/>
  <c r="J251" i="2"/>
  <c r="J218" i="2"/>
  <c r="J200" i="2"/>
  <c r="J144" i="2"/>
  <c r="J124" i="2"/>
  <c r="J116" i="2"/>
  <c r="J108" i="2"/>
  <c r="J93" i="2"/>
  <c r="K367" i="2"/>
  <c r="K395" i="2"/>
  <c r="K205" i="2"/>
  <c r="K249" i="2"/>
  <c r="K182" i="2"/>
  <c r="K176" i="2"/>
  <c r="K87" i="2"/>
  <c r="K130" i="2"/>
  <c r="K20" i="2"/>
  <c r="K75" i="2"/>
  <c r="K31" i="2"/>
  <c r="K11" i="2"/>
  <c r="K430" i="2"/>
  <c r="K467" i="2"/>
  <c r="K495" i="2"/>
  <c r="K484" i="2"/>
  <c r="P238" i="2" l="1"/>
  <c r="P484" i="2"/>
  <c r="O249" i="2"/>
  <c r="O260" i="2"/>
  <c r="P260" i="2"/>
  <c r="J260" i="2"/>
  <c r="P141" i="2"/>
  <c r="O205" i="2"/>
  <c r="O484" i="2"/>
  <c r="O141" i="2"/>
  <c r="K19" i="2"/>
  <c r="P205" i="2"/>
  <c r="P249" i="2"/>
  <c r="F10" i="9"/>
  <c r="F9" i="9" s="1"/>
  <c r="F8" i="9" s="1"/>
  <c r="F46" i="12"/>
  <c r="E46" i="12" s="1"/>
  <c r="E49" i="12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K10" i="2"/>
  <c r="J11" i="2"/>
  <c r="K175" i="2"/>
  <c r="J175" i="2" s="1"/>
  <c r="J176" i="2"/>
  <c r="K86" i="2"/>
  <c r="J87" i="2"/>
  <c r="K129" i="2"/>
  <c r="J130" i="2"/>
  <c r="K192" i="2"/>
  <c r="O248" i="2" l="1"/>
  <c r="P192" i="2"/>
  <c r="H36" i="11"/>
  <c r="H34" i="12" s="1"/>
  <c r="H31" i="12" s="1"/>
  <c r="G61" i="11"/>
  <c r="G36" i="11"/>
  <c r="H61" i="11"/>
  <c r="O18" i="2"/>
  <c r="O8" i="2" s="1"/>
  <c r="O192" i="2"/>
  <c r="P248" i="2"/>
  <c r="P174" i="2"/>
  <c r="P140" i="2" s="1"/>
  <c r="P18" i="2"/>
  <c r="P8" i="2" s="1"/>
  <c r="O174" i="2"/>
  <c r="O140" i="2" s="1"/>
  <c r="G66" i="11"/>
  <c r="G26" i="11"/>
  <c r="H66" i="11"/>
  <c r="H26" i="11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P7" i="2" l="1"/>
  <c r="O7" i="2"/>
  <c r="H33" i="11"/>
  <c r="I36" i="11"/>
  <c r="I34" i="12" s="1"/>
  <c r="I31" i="12" s="1"/>
  <c r="G33" i="11"/>
  <c r="G34" i="12"/>
  <c r="G31" i="12" s="1"/>
  <c r="F61" i="11"/>
  <c r="F58" i="11" s="1"/>
  <c r="H76" i="11"/>
  <c r="H73" i="11" s="1"/>
  <c r="H81" i="11"/>
  <c r="H79" i="12" s="1"/>
  <c r="H76" i="12" s="1"/>
  <c r="B11" i="8"/>
  <c r="B10" i="8" s="1"/>
  <c r="B9" i="8" s="1"/>
  <c r="B8" i="8" s="1"/>
  <c r="G81" i="11"/>
  <c r="G78" i="11" s="1"/>
  <c r="F46" i="11"/>
  <c r="F44" i="12" s="1"/>
  <c r="G76" i="11"/>
  <c r="G73" i="11" s="1"/>
  <c r="H46" i="11"/>
  <c r="H64" i="12"/>
  <c r="H61" i="12" s="1"/>
  <c r="I66" i="11"/>
  <c r="H63" i="11"/>
  <c r="G46" i="11"/>
  <c r="G59" i="12"/>
  <c r="G56" i="11"/>
  <c r="G58" i="11"/>
  <c r="H23" i="11"/>
  <c r="H24" i="12"/>
  <c r="H21" i="12" s="1"/>
  <c r="G24" i="12"/>
  <c r="G21" i="12" s="1"/>
  <c r="G23" i="11"/>
  <c r="G63" i="11"/>
  <c r="G64" i="12"/>
  <c r="G61" i="12" s="1"/>
  <c r="H58" i="11"/>
  <c r="H59" i="12"/>
  <c r="H56" i="11"/>
  <c r="F81" i="11"/>
  <c r="H31" i="11"/>
  <c r="G31" i="11"/>
  <c r="G21" i="11"/>
  <c r="H21" i="11"/>
  <c r="K8" i="2"/>
  <c r="J301" i="2"/>
  <c r="J248" i="2"/>
  <c r="K140" i="2"/>
  <c r="J140" i="2" s="1"/>
  <c r="K427" i="2"/>
  <c r="J427" i="2" s="1"/>
  <c r="J9" i="2"/>
  <c r="K127" i="2"/>
  <c r="J127" i="2" s="1"/>
  <c r="J128" i="2"/>
  <c r="J36" i="11" l="1"/>
  <c r="J33" i="11" s="1"/>
  <c r="I33" i="11"/>
  <c r="H74" i="12"/>
  <c r="H71" i="12" s="1"/>
  <c r="H66" i="12" s="1"/>
  <c r="I76" i="11"/>
  <c r="I73" i="11" s="1"/>
  <c r="I68" i="11" s="1"/>
  <c r="H71" i="11"/>
  <c r="H78" i="11"/>
  <c r="H68" i="11" s="1"/>
  <c r="G79" i="12"/>
  <c r="G76" i="12" s="1"/>
  <c r="F66" i="11"/>
  <c r="F56" i="11" s="1"/>
  <c r="F31" i="11"/>
  <c r="F29" i="12" s="1"/>
  <c r="F41" i="11"/>
  <c r="F43" i="11"/>
  <c r="F38" i="11" s="1"/>
  <c r="G71" i="11"/>
  <c r="G74" i="12"/>
  <c r="G71" i="12" s="1"/>
  <c r="F36" i="11"/>
  <c r="E61" i="11"/>
  <c r="E58" i="11" s="1"/>
  <c r="F59" i="12"/>
  <c r="E59" i="12" s="1"/>
  <c r="H53" i="11"/>
  <c r="G53" i="11"/>
  <c r="G16" i="11"/>
  <c r="G19" i="12"/>
  <c r="G18" i="11"/>
  <c r="J66" i="11"/>
  <c r="I64" i="12"/>
  <c r="I56" i="11"/>
  <c r="I63" i="11"/>
  <c r="I53" i="11" s="1"/>
  <c r="H29" i="12"/>
  <c r="H26" i="12" s="1"/>
  <c r="H28" i="11"/>
  <c r="H18" i="11"/>
  <c r="H19" i="12"/>
  <c r="I21" i="11"/>
  <c r="H16" i="11"/>
  <c r="H56" i="12"/>
  <c r="H51" i="12" s="1"/>
  <c r="H54" i="12"/>
  <c r="F41" i="12"/>
  <c r="F39" i="12"/>
  <c r="G68" i="11"/>
  <c r="F79" i="12"/>
  <c r="E81" i="11"/>
  <c r="E78" i="11" s="1"/>
  <c r="F78" i="11"/>
  <c r="G43" i="11"/>
  <c r="G38" i="11" s="1"/>
  <c r="G41" i="11"/>
  <c r="G44" i="12"/>
  <c r="G28" i="11"/>
  <c r="G29" i="12"/>
  <c r="G26" i="12" s="1"/>
  <c r="G56" i="12"/>
  <c r="G51" i="12" s="1"/>
  <c r="G54" i="12"/>
  <c r="H43" i="11"/>
  <c r="H38" i="11" s="1"/>
  <c r="H44" i="12"/>
  <c r="H41" i="11"/>
  <c r="E46" i="11"/>
  <c r="K7" i="2"/>
  <c r="J7" i="2" s="1"/>
  <c r="J8" i="2"/>
  <c r="F21" i="11" l="1"/>
  <c r="H69" i="12"/>
  <c r="J34" i="12"/>
  <c r="J31" i="12" s="1"/>
  <c r="K36" i="11"/>
  <c r="K33" i="11" s="1"/>
  <c r="I74" i="12"/>
  <c r="I69" i="12" s="1"/>
  <c r="I71" i="11"/>
  <c r="J76" i="11"/>
  <c r="J74" i="12" s="1"/>
  <c r="F63" i="11"/>
  <c r="F53" i="11" s="1"/>
  <c r="F64" i="12"/>
  <c r="F61" i="12" s="1"/>
  <c r="G66" i="12"/>
  <c r="F76" i="11"/>
  <c r="F73" i="11" s="1"/>
  <c r="F68" i="11" s="1"/>
  <c r="F28" i="11"/>
  <c r="E31" i="11"/>
  <c r="E28" i="11" s="1"/>
  <c r="H13" i="11"/>
  <c r="H8" i="11" s="1"/>
  <c r="G69" i="12"/>
  <c r="F56" i="12"/>
  <c r="E56" i="12" s="1"/>
  <c r="G11" i="11"/>
  <c r="F34" i="12"/>
  <c r="F33" i="11"/>
  <c r="H11" i="11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F26" i="11"/>
  <c r="G14" i="12"/>
  <c r="G16" i="12"/>
  <c r="G11" i="12" s="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F36" i="12"/>
  <c r="E41" i="11"/>
  <c r="E43" i="11"/>
  <c r="E38" i="11" s="1"/>
  <c r="H16" i="12"/>
  <c r="H11" i="12" s="1"/>
  <c r="H14" i="12"/>
  <c r="E44" i="12"/>
  <c r="K34" i="12" l="1"/>
  <c r="K31" i="12" s="1"/>
  <c r="E36" i="11"/>
  <c r="E33" i="11" s="1"/>
  <c r="J73" i="11"/>
  <c r="J68" i="11" s="1"/>
  <c r="J71" i="11"/>
  <c r="K76" i="11"/>
  <c r="K73" i="11" s="1"/>
  <c r="K68" i="11" s="1"/>
  <c r="I71" i="12"/>
  <c r="I66" i="12" s="1"/>
  <c r="I11" i="11"/>
  <c r="F54" i="12"/>
  <c r="F74" i="12"/>
  <c r="F71" i="12" s="1"/>
  <c r="F71" i="11"/>
  <c r="F51" i="12"/>
  <c r="E36" i="12"/>
  <c r="E41" i="12"/>
  <c r="H9" i="12"/>
  <c r="G9" i="12"/>
  <c r="F31" i="12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G6" i="12"/>
  <c r="E39" i="12"/>
  <c r="F19" i="12"/>
  <c r="F18" i="11"/>
  <c r="F16" i="11"/>
  <c r="H6" i="12"/>
  <c r="I16" i="12"/>
  <c r="I11" i="12" s="1"/>
  <c r="I14" i="12"/>
  <c r="I9" i="12" s="1"/>
  <c r="K74" i="12" l="1"/>
  <c r="K69" i="12" s="1"/>
  <c r="E31" i="12"/>
  <c r="E34" i="12"/>
  <c r="E76" i="11"/>
  <c r="E73" i="11" s="1"/>
  <c r="E68" i="11" s="1"/>
  <c r="K71" i="11"/>
  <c r="J8" i="11"/>
  <c r="J11" i="11"/>
  <c r="I6" i="12"/>
  <c r="F11" i="11"/>
  <c r="F69" i="12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66" i="12"/>
  <c r="E63" i="11"/>
  <c r="E53" i="11" s="1"/>
  <c r="E56" i="11"/>
  <c r="K54" i="12"/>
  <c r="E54" i="12" s="1"/>
  <c r="K61" i="12"/>
  <c r="J16" i="12"/>
  <c r="J11" i="12" s="1"/>
  <c r="J6" i="12" s="1"/>
  <c r="J14" i="12"/>
  <c r="J9" i="12" s="1"/>
  <c r="F16" i="12"/>
  <c r="F14" i="12"/>
  <c r="E74" i="12" l="1"/>
  <c r="K71" i="12"/>
  <c r="K66" i="12" s="1"/>
  <c r="E66" i="12" s="1"/>
  <c r="E71" i="11"/>
  <c r="K11" i="11"/>
  <c r="E69" i="12"/>
  <c r="D28" i="6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E71" i="12" l="1"/>
  <c r="E11" i="11"/>
  <c r="D27" i="6"/>
  <c r="K9" i="12"/>
  <c r="E9" i="12" s="1"/>
  <c r="E11" i="12"/>
  <c r="F6" i="12"/>
  <c r="K6" i="12"/>
  <c r="E16" i="12"/>
  <c r="G29" i="6" l="1"/>
  <c r="E28" i="6"/>
  <c r="E27" i="6" s="1"/>
  <c r="E26" i="6" s="1"/>
  <c r="E21" i="6" s="1"/>
  <c r="E9" i="6" s="1"/>
  <c r="F28" i="6"/>
  <c r="F27" i="6" s="1"/>
  <c r="F26" i="6" s="1"/>
  <c r="F21" i="6" s="1"/>
  <c r="F9" i="6" s="1"/>
  <c r="E6" i="12"/>
  <c r="D26" i="6"/>
  <c r="G28" i="6" l="1"/>
  <c r="G27" i="6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<sst xmlns="http://schemas.openxmlformats.org/spreadsheetml/2006/main" count="5083" uniqueCount="745">
  <si>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</si>
  <si>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</si>
  <si>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</si>
  <si>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</si>
  <si>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</si>
  <si>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</si>
  <si>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</si>
  <si>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</si>
  <si>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</si>
  <si>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</si>
  <si>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</si>
  <si>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</si>
  <si>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</si>
  <si>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</si>
  <si>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</si>
  <si>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</si>
  <si>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</si>
  <si>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</si>
  <si>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</si>
  <si>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</si>
  <si>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</si>
  <si>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</si>
  <si>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</si>
  <si>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</si>
  <si>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</si>
  <si>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</si>
  <si>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</si>
  <si>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</si>
  <si>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</si>
  <si>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</si>
  <si>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</si>
  <si>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</si>
  <si>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</si>
  <si>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</si>
  <si>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</si>
  <si>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</si>
  <si>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</si>
  <si>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</si>
  <si>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</si>
  <si>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</si>
  <si>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</si>
  <si>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</si>
  <si>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</si>
  <si>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</si>
  <si>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</si>
  <si>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</si>
  <si>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</si>
  <si>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</si>
  <si>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</si>
  <si>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</si>
  <si>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</si>
  <si>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</si>
  <si>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</si>
  <si>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</si>
  <si>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</si>
  <si>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</si>
  <si>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</si>
  <si>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</si>
  <si>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</si>
  <si>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</si>
  <si>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</si>
  <si>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</si>
  <si>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</si>
  <si>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</si>
  <si>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</si>
  <si>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</si>
  <si>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</si>
  <si>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</si>
  <si>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</si>
  <si>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</si>
  <si>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</si>
  <si>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</si>
  <si>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</si>
  <si>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</si>
  <si>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</si>
  <si>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</si>
  <si>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</si>
  <si>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</si>
  <si>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</si>
  <si>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</si>
  <si>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</si>
  <si>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</si>
  <si>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</si>
  <si>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</si>
  <si>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</si>
  <si>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</si>
  <si>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</si>
  <si>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</si>
  <si>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</si>
  <si>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</si>
  <si>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</si>
  <si>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</si>
  <si>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</si>
  <si>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</si>
  <si>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</si>
  <si>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</si>
  <si>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</si>
  <si>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</si>
  <si>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</si>
  <si>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</si>
  <si>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</si>
  <si>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</si>
  <si>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</si>
  <si>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</si>
  <si>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</si>
  <si>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</si>
  <si>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</si>
  <si>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</si>
  <si>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</si>
  <si>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</si>
  <si>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</si>
  <si>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</si>
  <si>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</si>
  <si>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</si>
  <si>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</si>
  <si>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</si>
  <si>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</si>
  <si>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</si>
  <si>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</si>
  <si>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</si>
  <si>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</si>
  <si>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</si>
  <si>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</si>
  <si>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</si>
  <si>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</si>
  <si>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</si>
  <si>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</si>
  <si>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</si>
  <si>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</si>
  <si>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</si>
  <si>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</si>
  <si>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</si>
  <si>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</si>
  <si>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</si>
  <si>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</si>
  <si>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</si>
  <si>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</si>
  <si>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</si>
  <si>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</si>
  <si>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</si>
  <si>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</si>
  <si>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</si>
  <si>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</si>
  <si>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</si>
  <si>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</si>
  <si>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</si>
  <si>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</si>
  <si>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</si>
  <si>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</si>
  <si>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</si>
  <si>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</si>
  <si>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</si>
  <si>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</si>
  <si>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</si>
  <si>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</si>
  <si>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</si>
  <si>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</si>
  <si>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</si>
  <si>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</si>
  <si>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</si>
  <si>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</si>
  <si>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</si>
  <si>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</si>
  <si>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</si>
  <si>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</si>
  <si>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</si>
  <si>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</si>
  <si>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</si>
  <si>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</si>
  <si>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</si>
  <si>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</si>
  <si>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</si>
  <si>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</si>
  <si>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</si>
  <si>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</si>
  <si>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</si>
  <si>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</si>
  <si>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</si>
  <si>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</si>
  <si>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</si>
  <si>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</si>
  <si>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</si>
  <si>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</si>
  <si>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</si>
  <si>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</si>
  <si>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</si>
  <si>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</si>
  <si>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</si>
  <si>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</si>
  <si>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</si>
  <si>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</si>
  <si>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</si>
  <si>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</si>
  <si>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</si>
  <si>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</si>
  <si>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</si>
  <si>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</si>
  <si>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</si>
  <si>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</si>
  <si>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</si>
  <si>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</si>
  <si>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</si>
  <si>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</si>
  <si>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</si>
  <si>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</si>
  <si>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</si>
  <si>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</si>
  <si>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</si>
  <si>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</si>
  <si>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</si>
  <si>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</si>
  <si>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</si>
  <si>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</si>
  <si>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</si>
  <si>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</si>
  <si>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</si>
  <si>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</si>
  <si>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</si>
  <si>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</si>
  <si>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</si>
  <si>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</si>
  <si>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</si>
  <si>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</si>
  <si>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</si>
  <si>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</si>
  <si>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</si>
  <si>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</si>
  <si>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</si>
  <si>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</si>
  <si>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</si>
  <si>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</si>
  <si>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</si>
  <si>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</si>
  <si>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</si>
  <si>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</si>
  <si>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</si>
  <si>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</si>
  <si>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</si>
  <si>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</si>
  <si>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</si>
  <si>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</si>
  <si>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</si>
  <si>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</si>
  <si>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</si>
  <si>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</si>
  <si>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</si>
  <si>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</si>
  <si>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</si>
  <si>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</si>
  <si>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</si>
  <si>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</si>
  <si>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</si>
  <si>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</si>
  <si>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</si>
  <si>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</si>
  <si>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</si>
  <si>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</si>
  <si>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</si>
  <si>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</si>
  <si>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</si>
  <si>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</si>
  <si>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</si>
  <si>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</si>
  <si>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</si>
  <si>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</si>
  <si>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</si>
  <si>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</si>
  <si>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</si>
  <si>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</si>
  <si>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</si>
  <si>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</si>
  <si>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</si>
  <si>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</si>
  <si>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</si>
  <si>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</si>
  <si>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</si>
  <si>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</si>
  <si>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</si>
  <si>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</si>
  <si>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</si>
  <si>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</si>
  <si>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</si>
  <si>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</si>
  <si>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</si>
  <si>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</si>
  <si>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</si>
  <si>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</si>
  <si>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</si>
  <si>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</si>
  <si>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</si>
  <si>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</si>
  <si>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</si>
  <si>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</si>
  <si>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</si>
  <si>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</si>
  <si>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</si>
  <si>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</si>
  <si>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</si>
  <si>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</si>
  <si>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</si>
  <si>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</si>
  <si>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</si>
  <si>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</si>
  <si>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</si>
  <si>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</si>
  <si>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</si>
  <si>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</si>
  <si>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</si>
  <si>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</si>
  <si>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</si>
  <si>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</si>
  <si>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</si>
  <si>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</si>
  <si>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</si>
  <si>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</si>
  <si>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</si>
  <si>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</si>
  <si>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</si>
  <si>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</si>
  <si>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</si>
  <si>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</si>
  <si>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</si>
  <si>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</si>
  <si>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</si>
  <si>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</si>
  <si>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</si>
  <si>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</si>
  <si>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</si>
  <si>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</si>
  <si>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</si>
  <si>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</si>
  <si>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</si>
  <si>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</si>
  <si>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</si>
  <si>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</si>
  <si>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</si>
  <si>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</si>
  <si>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</si>
  <si>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</si>
  <si>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</si>
  <si>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</si>
  <si>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</si>
  <si>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</si>
  <si>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</si>
  <si>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</si>
  <si>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</si>
  <si>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</si>
  <si>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</si>
  <si>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</si>
  <si>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</si>
  <si>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</si>
  <si>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</si>
  <si>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</si>
  <si>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</si>
  <si>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</si>
  <si>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</si>
  <si>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</si>
  <si>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</si>
  <si>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</si>
  <si>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</si>
  <si>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</si>
  <si>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</si>
  <si>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</si>
  <si>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</si>
  <si>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</si>
  <si>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</si>
  <si>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</si>
  <si>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</si>
  <si>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</si>
  <si>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</si>
  <si>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</si>
  <si>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</si>
  <si>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</si>
  <si>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</si>
  <si>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</si>
  <si>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</si>
  <si>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</si>
  <si>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</si>
  <si>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</si>
  <si>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</si>
  <si>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</si>
  <si>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</si>
  <si>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</si>
  <si>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</si>
  <si>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</si>
  <si>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</si>
  <si>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</si>
  <si>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</si>
  <si>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</si>
  <si>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</si>
  <si>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</si>
  <si>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</si>
  <si>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</si>
  <si>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</si>
  <si>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Подпрограмма "Развитие дорожного хозяйства"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</si>
  <si>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</si>
  <si>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0120290600</t>
  </si>
  <si>
    <t>Другие вопросы в области национальной экономики</t>
  </si>
  <si>
    <t>ЖИЛИЩНО-КОММУНАЛЬНОЕ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</si>
  <si>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</si>
  <si>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</si>
  <si>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Коммунальное хозяйство</t>
  </si>
  <si>
    <t>Мероприятия, направленные на улучшения водоснабжения населения качественной питьевой водой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</si>
  <si>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</si>
  <si>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</si>
  <si>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</si>
  <si>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</si>
  <si>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</si>
  <si>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</si>
  <si>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</si>
  <si>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</si>
  <si>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</si>
  <si>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</si>
  <si>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</si>
  <si>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</si>
  <si>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</si>
  <si>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</si>
  <si>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</si>
  <si>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Итого:</t>
  </si>
  <si>
    <t>01302S8100</t>
  </si>
  <si>
    <t>Расходы в области коммунального хозяйства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</si>
  <si>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</si>
  <si>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</si>
  <si>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</si>
  <si>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</si>
  <si>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</si>
  <si>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</si>
  <si>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</si>
  <si>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</si>
  <si>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Мобилизационная и вневойсковая подготовка</t>
  </si>
  <si>
    <t>НАЦИОНАЛЬНАЯ ОБОРОНА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</si>
  <si>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</si>
  <si>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</si>
  <si>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</si>
  <si>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</si>
  <si>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</si>
  <si>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</si>
  <si>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</si>
  <si>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</si>
  <si>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</si>
  <si>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</si>
  <si>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</si>
  <si>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</si>
  <si>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</si>
  <si>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</si>
  <si>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</si>
  <si>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</si>
  <si>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</si>
  <si>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</si>
  <si>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</si>
  <si>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</si>
  <si>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</si>
  <si>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</si>
  <si>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</si>
  <si>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</si>
  <si>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</si>
  <si>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</si>
  <si>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</si>
  <si>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</si>
  <si>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</si>
  <si>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</si>
  <si>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</si>
  <si>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</si>
  <si>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</si>
  <si>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</si>
  <si>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</si>
  <si>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</si>
  <si>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</si>
  <si>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</si>
  <si>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</si>
  <si>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</si>
  <si>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</si>
  <si>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</si>
  <si>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</si>
  <si>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</si>
  <si>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</si>
  <si>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</si>
  <si>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</si>
  <si>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</si>
  <si>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</si>
  <si>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</si>
  <si>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</si>
  <si>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</si>
  <si>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</si>
  <si>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</si>
  <si>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</si>
  <si>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</si>
  <si>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</si>
  <si>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</si>
  <si>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</si>
  <si>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</si>
  <si>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</si>
  <si>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</si>
  <si>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</si>
  <si>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</si>
  <si>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</si>
  <si>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</si>
  <si>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</si>
  <si>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</si>
  <si>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</si>
  <si>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</si>
  <si>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</si>
  <si>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</si>
  <si>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</si>
  <si>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</si>
  <si>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</si>
  <si>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</si>
  <si>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</si>
  <si>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</si>
  <si>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</si>
  <si>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</si>
  <si>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</si>
  <si>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</si>
  <si>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</si>
  <si>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</si>
  <si>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</si>
  <si>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</si>
  <si>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</si>
  <si>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</si>
  <si>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</si>
  <si>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</si>
  <si>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</si>
  <si>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</si>
  <si>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</si>
  <si>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</si>
  <si>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</si>
  <si>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</si>
  <si>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</si>
  <si>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</si>
  <si>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</si>
  <si>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</si>
  <si>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</si>
  <si>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</si>
  <si>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</si>
  <si>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</si>
  <si>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</si>
  <si>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</si>
  <si>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</si>
  <si>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</si>
  <si>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</si>
  <si>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</si>
  <si>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</si>
  <si>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</si>
  <si>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</si>
  <si>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</si>
  <si>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</si>
  <si>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</si>
  <si>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</si>
  <si>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</si>
  <si>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</si>
  <si>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</si>
  <si>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</si>
  <si>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</si>
  <si>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</si>
  <si>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</si>
  <si>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</si>
  <si>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</si>
  <si>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</si>
  <si>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</si>
  <si>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</si>
  <si>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</si>
  <si>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</si>
  <si>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</si>
  <si>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</si>
  <si>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</si>
  <si>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</si>
  <si>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</si>
  <si>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</si>
  <si>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</si>
  <si>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</si>
  <si>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</si>
  <si>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</si>
  <si>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</si>
  <si>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</si>
  <si>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</si>
  <si>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</si>
  <si>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</si>
  <si>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</si>
  <si>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</si>
  <si>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</si>
  <si>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</si>
  <si>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</si>
  <si>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</si>
  <si>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</si>
  <si>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</si>
  <si>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</si>
  <si>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</si>
  <si>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</si>
  <si>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</si>
  <si>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</si>
  <si>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</si>
  <si>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</si>
  <si>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</si>
  <si>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</si>
  <si>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</si>
  <si>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</si>
  <si>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</si>
  <si>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</si>
  <si>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</si>
  <si>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</si>
  <si>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</si>
  <si>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</si>
  <si>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</si>
  <si>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</si>
  <si>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</si>
  <si>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</si>
  <si>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</si>
  <si>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</si>
  <si>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</si>
  <si>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</si>
  <si>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</si>
  <si>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</si>
  <si>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</si>
  <si>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</si>
  <si>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</si>
  <si>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</si>
  <si>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</si>
  <si>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</si>
  <si>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</si>
  <si>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</si>
  <si>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</si>
  <si>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</si>
  <si>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</si>
  <si>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</si>
  <si>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</si>
  <si>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</si>
  <si>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</si>
  <si>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</si>
  <si>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</si>
  <si>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</si>
  <si>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</si>
  <si>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</si>
  <si>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</si>
  <si>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</si>
  <si>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</si>
  <si>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</si>
  <si>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</si>
  <si>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</si>
  <si>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</si>
  <si>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</si>
  <si>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</si>
  <si>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</si>
  <si>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</si>
  <si>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</si>
  <si>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</si>
  <si>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</si>
  <si>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</si>
  <si>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</si>
  <si>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</si>
  <si>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</si>
  <si>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</si>
  <si>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</si>
  <si>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</si>
  <si>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</si>
  <si>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</si>
  <si>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</si>
  <si>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</si>
  <si>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</si>
  <si>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</si>
  <si>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</si>
  <si>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</si>
  <si>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</si>
  <si>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</si>
  <si>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</si>
  <si>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</si>
  <si>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</si>
  <si>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</si>
  <si>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</si>
  <si>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</si>
  <si>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</si>
  <si>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</si>
  <si>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</si>
  <si>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</si>
  <si>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</si>
  <si>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</si>
  <si>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</si>
  <si>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</si>
  <si>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</si>
  <si>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</si>
  <si>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</si>
  <si>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Приложение 2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</si>
  <si>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</si>
  <si>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</si>
  <si>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</si>
  <si>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</si>
  <si>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</si>
  <si>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</si>
  <si>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Рз</t>
  </si>
  <si>
    <t>ЦСР</t>
  </si>
  <si>
    <t>ВР</t>
  </si>
  <si>
    <t>ПР</t>
  </si>
  <si>
    <t>24-55760-00000-00000</t>
  </si>
  <si>
    <t>01301S8140</t>
  </si>
  <si>
    <t>24-54670-00000-00000</t>
  </si>
  <si>
    <t>24-51180-00000-00000</t>
  </si>
  <si>
    <t>Источники финансирования дефицита  бюджета Архангельского сельского поселения  
на 2024 год и на плановый период 2025 и 2026 годов</t>
  </si>
  <si>
    <t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t>
  </si>
  <si>
    <t>Доходы  местного бюджета Архангельского сельского поселения  по кодам видов доходов, подвидов доходов
 на  2024 год и на плановый период 2025 и 2026 годов</t>
  </si>
  <si>
    <t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t>
  </si>
  <si>
    <t>Ведомственная структура расходов бюджета Архангельскогосельского поселения  
на 2024 год и плановый период 2025 и 2026 годов</t>
  </si>
  <si>
    <t>Муниципальная программа "Устойчивое развитие Архангельского сельского поселения Хохольского муниципального района Воронежской области"</t>
  </si>
  <si>
    <t>Администрация Архангельского сельского поселения Хохольского муниципального района ВО</t>
  </si>
  <si>
    <t xml:space="preserve">Муниципальная программа «Устойчивое развитие  Архангельского сельского    поселения Хохольского муниципального района» </t>
  </si>
  <si>
    <t>Муниципальный дорожный фонд Архангельского сельского поселения Хохольского муниципального района Воронежской области
на 2024 год</t>
  </si>
  <si>
    <t>Распределение бюджетных ассигнований на исполнение публичных нормативных обязательств бюджета Архангельского сельского поселения Хохольского муниципального района 
на 2024 год и на плановый период 2025 и 2026 годов</t>
  </si>
  <si>
    <t>Доплаты к пенсиям муниципальных служащих Архангельского сельского поселения (Социальное обеспечение и иные выплаты населению)</t>
  </si>
  <si>
    <t>Программа  муниципальных внутренних заимствований Архангельского сельского поселения 
на 2024 год и на плановый период 2025 и 2026 годов</t>
  </si>
  <si>
    <t>План реализации муниципальной программы Архангельского сельского поселения Хохольского муниципального района</t>
  </si>
  <si>
    <t>Расходы бюджета Архангельского сельского поселения Хохольского муниципального района на реализацию  муниципальной программы</t>
  </si>
  <si>
    <t>Резервный фонд администрации Архангельского сельского поселения</t>
  </si>
  <si>
    <t>Доплаты к пенсиям муниципальных служащих Архангельского сельского поселения</t>
  </si>
  <si>
    <t>"Устойчивое развитие Архангельского сельского_ поселения Хохольского муниципального района Воронежской области"</t>
  </si>
  <si>
    <t>Администрация Архангельского сельского_сельского поселения Хохольского муниципального района Воронежской области</t>
  </si>
  <si>
    <t>МУНИЦИПАЛЬНАЯ ПРОГРАММА
 "Устойчивое развитие Архангельского сельского поселения Хохольского муниципального района Воронежской области"</t>
  </si>
  <si>
    <t>Приложение 3</t>
  </si>
  <si>
    <t xml:space="preserve">Распределение бюджетных ассигнований по разделам, подразделам, целевым статьям (муниципальным программам), группам видов расходов классификации расходов местного бюджета на 2024 и на плановый период 2025 и 2026 годов  бюджета Архангельского сельского поселения  
</t>
  </si>
  <si>
    <t xml:space="preserve">Распределение бюджетных ассигнований по целевым статьям (муниципальным программам Архангельского сельского поселения), группам видов расходов, разделам, подразделам классификации расходов местного бюджета на 2024 и на плановый период 2025 и 2026  Архангельского сельского сельского поселения  </t>
  </si>
  <si>
    <t>Приложение 5</t>
  </si>
  <si>
    <t xml:space="preserve">Наименование </t>
  </si>
  <si>
    <t>Код раздела</t>
  </si>
  <si>
    <t>Код подраздела</t>
  </si>
  <si>
    <t>Код целевой статьи</t>
  </si>
  <si>
    <t xml:space="preserve">Код вида расхода </t>
  </si>
  <si>
    <t>Плановый период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</si>
  <si>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</si>
  <si>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</si>
  <si>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0110000000</t>
  </si>
  <si>
    <t>0110100000</t>
  </si>
  <si>
    <t>0110170100</t>
  </si>
  <si>
    <t>0110400000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</si>
  <si>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</si>
  <si>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</si>
  <si>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</si>
  <si>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0110300000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</si>
  <si>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</si>
  <si>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</si>
  <si>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</si>
  <si>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Архангельского сельского поселения Хохольского муниципального района"</t>
  </si>
  <si>
    <t>0130000000</t>
  </si>
  <si>
    <t>0130100000</t>
  </si>
  <si>
    <t>0130200000</t>
  </si>
  <si>
    <t>0140000000</t>
  </si>
  <si>
    <t>0140100000</t>
  </si>
  <si>
    <t>Код вида расхода</t>
  </si>
  <si>
    <t>от "21" августа 2024 года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</si>
</sst>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0" fillId="3" borderId="16">
      <alignment horizontal="right" vertical="top" shrinkToFit="1"/>
    </xf>
    <xf numFmtId="164" fontId="30" fillId="3" borderId="17">
      <alignment horizontal="right" vertical="top" shrinkToFit="1"/>
    </xf>
    <xf numFmtId="164" fontId="30" fillId="4" borderId="19">
      <alignment horizontal="right" vertical="top" shrinkToFit="1"/>
    </xf>
    <xf numFmtId="164" fontId="30" fillId="4" borderId="20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</cellStyleXfs>
  <cellXfs count="26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8" xfId="0" applyFont="1" applyFill="1" applyBorder="1" applyAlignment="1">
      <alignment wrapText="1"/>
    </xf>
    <xf numFmtId="0" fontId="14" fillId="0" borderId="1" xfId="0" applyFont="1" applyBorder="1"/>
    <xf numFmtId="0" fontId="14" fillId="0" borderId="32" xfId="0" applyFont="1" applyBorder="1" applyAlignment="1">
      <alignment wrapText="1"/>
    </xf>
    <xf numFmtId="0" fontId="14" fillId="0" borderId="32" xfId="0" applyFont="1" applyBorder="1"/>
    <xf numFmtId="0" fontId="12" fillId="0" borderId="32" xfId="0" applyFont="1" applyBorder="1" applyAlignment="1">
      <alignment vertical="top" wrapText="1"/>
    </xf>
    <xf numFmtId="0" fontId="12" fillId="6" borderId="28" xfId="0" applyFont="1" applyFill="1" applyBorder="1" applyAlignment="1">
      <alignment wrapText="1"/>
    </xf>
    <xf numFmtId="0" fontId="12" fillId="0" borderId="28" xfId="0" applyFont="1" applyBorder="1" applyAlignment="1">
      <alignment horizontal="center"/>
    </xf>
    <xf numFmtId="0" fontId="12" fillId="6" borderId="28" xfId="0" applyFont="1" applyFill="1" applyBorder="1" applyAlignment="1">
      <alignment horizontal="center" wrapText="1"/>
    </xf>
    <xf numFmtId="164" fontId="12" fillId="6" borderId="28" xfId="0" applyNumberFormat="1" applyFont="1" applyFill="1" applyBorder="1" applyAlignment="1">
      <alignment horizontal="center" wrapText="1"/>
    </xf>
    <xf numFmtId="164" fontId="11" fillId="6" borderId="28" xfId="0" applyNumberFormat="1" applyFont="1" applyFill="1" applyBorder="1" applyAlignment="1">
      <alignment horizontal="center" wrapText="1"/>
    </xf>
    <xf numFmtId="164" fontId="12" fillId="8" borderId="28" xfId="0" applyNumberFormat="1" applyFont="1" applyFill="1" applyBorder="1" applyAlignment="1">
      <alignment horizontal="center" wrapText="1"/>
    </xf>
    <xf numFmtId="164" fontId="11" fillId="0" borderId="28" xfId="0" applyNumberFormat="1" applyFont="1" applyBorder="1" applyAlignment="1">
      <alignment horizontal="right" wrapText="1"/>
    </xf>
    <xf numFmtId="164" fontId="12" fillId="7" borderId="28" xfId="0" applyNumberFormat="1" applyFont="1" applyFill="1" applyBorder="1" applyAlignment="1">
      <alignment horizontal="right" wrapText="1"/>
    </xf>
    <xf numFmtId="164" fontId="12" fillId="0" borderId="28" xfId="0" applyNumberFormat="1" applyFont="1" applyBorder="1" applyAlignment="1">
      <alignment horizontal="right" wrapText="1"/>
    </xf>
    <xf numFmtId="164" fontId="12" fillId="0" borderId="28" xfId="0" applyNumberFormat="1" applyFont="1" applyBorder="1" applyAlignment="1">
      <alignment wrapText="1"/>
    </xf>
    <xf numFmtId="164" fontId="12" fillId="0" borderId="28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4" xfId="3" applyNumberFormat="1" applyFont="1" applyBorder="1" applyAlignment="1" applyProtection="1">
      <alignment vertical="center" wrapText="1"/>
      <protection locked="0"/>
    </xf>
    <xf numFmtId="49" fontId="11" fillId="0" borderId="33" xfId="3" applyFont="1" applyBorder="1" applyAlignment="1" applyProtection="1">
      <alignment horizontal="center" vertical="center" wrapText="1"/>
      <protection locked="0"/>
    </xf>
    <xf numFmtId="0" fontId="16" fillId="0" borderId="33" xfId="0" applyFont="1" applyBorder="1" applyProtection="1">
      <protection locked="0"/>
    </xf>
    <xf numFmtId="49" fontId="11" fillId="0" borderId="33" xfId="8" applyNumberFormat="1" applyFont="1" applyBorder="1" applyProtection="1">
      <alignment horizontal="center" vertical="center" wrapText="1"/>
      <protection locked="0"/>
    </xf>
    <xf numFmtId="49" fontId="11" fillId="0" borderId="33" xfId="9" applyNumberFormat="1" applyFont="1" applyBorder="1" applyProtection="1">
      <alignment horizontal="center" vertical="center" wrapText="1"/>
      <protection locked="0"/>
    </xf>
    <xf numFmtId="0" fontId="23" fillId="2" borderId="33" xfId="13" applyNumberFormat="1" applyFont="1" applyBorder="1" applyProtection="1">
      <alignment horizontal="left" vertical="top" wrapText="1"/>
      <protection locked="0"/>
    </xf>
    <xf numFmtId="49" fontId="23" fillId="2" borderId="33" xfId="14" applyNumberFormat="1" applyFont="1" applyBorder="1" applyAlignment="1" applyProtection="1">
      <alignment horizontal="center" vertical="top" shrinkToFit="1"/>
      <protection locked="0"/>
    </xf>
    <xf numFmtId="164" fontId="23" fillId="2" borderId="33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3" xfId="17" applyNumberFormat="1" applyFont="1" applyBorder="1" applyAlignment="1" applyProtection="1">
      <alignment horizontal="left" vertical="top" wrapText="1"/>
      <protection locked="0"/>
    </xf>
    <xf numFmtId="49" fontId="11" fillId="3" borderId="33" xfId="18" applyNumberFormat="1" applyFont="1" applyBorder="1" applyAlignment="1" applyProtection="1">
      <alignment horizontal="center" vertical="top" shrinkToFit="1"/>
      <protection locked="0"/>
    </xf>
    <xf numFmtId="164" fontId="11" fillId="3" borderId="33" xfId="18" applyNumberFormat="1" applyFont="1" applyBorder="1" applyAlignment="1" applyProtection="1">
      <alignment horizontal="center" vertical="top" shrinkToFit="1"/>
    </xf>
    <xf numFmtId="0" fontId="12" fillId="0" borderId="33" xfId="41" applyNumberFormat="1" applyFont="1" applyBorder="1" applyAlignment="1" applyProtection="1">
      <alignment horizontal="left" vertical="top" wrapText="1"/>
      <protection locked="0"/>
    </xf>
    <xf numFmtId="49" fontId="12" fillId="0" borderId="33" xfId="42" applyNumberFormat="1" applyFont="1" applyBorder="1" applyProtection="1">
      <alignment horizontal="center" vertical="top" shrinkToFit="1"/>
      <protection locked="0"/>
    </xf>
    <xf numFmtId="164" fontId="12" fillId="0" borderId="33" xfId="42" applyNumberFormat="1" applyFont="1" applyBorder="1" applyProtection="1">
      <alignment horizontal="center" vertical="top" shrinkToFit="1"/>
    </xf>
    <xf numFmtId="164" fontId="12" fillId="0" borderId="33" xfId="42" applyNumberFormat="1" applyFont="1" applyBorder="1" applyProtection="1">
      <alignment horizontal="center" vertical="top" shrinkToFit="1"/>
      <protection locked="0"/>
    </xf>
    <xf numFmtId="0" fontId="24" fillId="0" borderId="33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49" fontId="11" fillId="0" borderId="33" xfId="4" applyFont="1" applyBorder="1" applyAlignment="1" applyProtection="1">
      <alignment horizontal="center" vertical="center" wrapText="1"/>
      <protection locked="0"/>
    </xf>
    <xf numFmtId="49" fontId="11" fillId="0" borderId="33" xfId="4" applyNumberFormat="1" applyFont="1" applyBorder="1" applyAlignment="1" applyProtection="1">
      <alignment horizontal="center" vertical="center" wrapText="1"/>
      <protection locked="0"/>
    </xf>
    <xf numFmtId="164" fontId="11" fillId="3" borderId="33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3" xfId="21" applyNumberFormat="1" applyFont="1" applyBorder="1" applyAlignment="1" applyProtection="1">
      <alignment horizontal="left" vertical="top" wrapText="1"/>
      <protection locked="0"/>
    </xf>
    <xf numFmtId="164" fontId="11" fillId="4" borderId="33" xfId="21" applyNumberFormat="1" applyFont="1" applyBorder="1" applyAlignment="1" applyProtection="1">
      <alignment horizontal="center" vertical="center" wrapText="1"/>
      <protection locked="0"/>
    </xf>
    <xf numFmtId="49" fontId="12" fillId="0" borderId="33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3" xfId="38" applyNumberFormat="1" applyFont="1" applyBorder="1" applyAlignment="1" applyProtection="1">
      <alignment horizontal="center" vertical="center" shrinkToFit="1"/>
      <protection locked="0"/>
    </xf>
    <xf numFmtId="11" fontId="12" fillId="0" borderId="33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3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3" xfId="3" applyNumberFormat="1" applyFont="1" applyBorder="1" applyProtection="1">
      <alignment horizontal="center" vertical="center" wrapText="1"/>
      <protection locked="0"/>
    </xf>
    <xf numFmtId="0" fontId="17" fillId="0" borderId="0" xfId="0" applyFont="1"/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3" xfId="17" applyNumberFormat="1" applyFont="1" applyBorder="1" applyAlignment="1" applyProtection="1">
      <alignment horizontal="center" vertical="top" wrapText="1"/>
      <protection locked="0"/>
    </xf>
    <xf numFmtId="0" fontId="16" fillId="6" borderId="33" xfId="0" applyFont="1" applyFill="1" applyBorder="1" applyAlignment="1">
      <alignment wrapText="1"/>
    </xf>
    <xf numFmtId="164" fontId="16" fillId="6" borderId="33" xfId="0" applyNumberFormat="1" applyFont="1" applyFill="1" applyBorder="1" applyAlignment="1">
      <alignment horizontal="center" vertical="top" wrapText="1"/>
    </xf>
    <xf numFmtId="0" fontId="26" fillId="6" borderId="33" xfId="0" applyFont="1" applyFill="1" applyBorder="1" applyAlignment="1">
      <alignment wrapText="1"/>
    </xf>
    <xf numFmtId="0" fontId="16" fillId="6" borderId="33" xfId="0" applyFont="1" applyFill="1" applyBorder="1" applyAlignment="1">
      <alignment horizontal="justify" vertical="top" wrapText="1"/>
    </xf>
    <xf numFmtId="164" fontId="12" fillId="6" borderId="33" xfId="0" applyNumberFormat="1" applyFont="1" applyFill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49" fontId="11" fillId="0" borderId="34" xfId="4" applyNumberFormat="1" applyFont="1" applyBorder="1" applyAlignment="1" applyProtection="1">
      <alignment vertical="center" wrapText="1"/>
      <protection locked="0"/>
    </xf>
    <xf numFmtId="0" fontId="11" fillId="0" borderId="33" xfId="0" applyFont="1" applyBorder="1" applyAlignment="1">
      <alignment horizontal="center" vertical="center" wrapText="1"/>
    </xf>
    <xf numFmtId="0" fontId="11" fillId="0" borderId="33" xfId="0" applyFont="1" applyBorder="1" applyAlignment="1">
      <alignment wrapText="1"/>
    </xf>
    <xf numFmtId="0" fontId="11" fillId="0" borderId="33" xfId="0" applyFont="1" applyBorder="1"/>
    <xf numFmtId="164" fontId="12" fillId="0" borderId="33" xfId="0" applyNumberFormat="1" applyFont="1" applyBorder="1" applyAlignment="1">
      <alignment horizontal="center" vertical="top"/>
    </xf>
    <xf numFmtId="0" fontId="12" fillId="0" borderId="33" xfId="0" applyFont="1" applyBorder="1" applyAlignment="1">
      <alignment wrapText="1"/>
    </xf>
    <xf numFmtId="0" fontId="12" fillId="0" borderId="33" xfId="0" applyFont="1" applyBorder="1" applyAlignment="1">
      <alignment horizontal="center" wrapText="1"/>
    </xf>
    <xf numFmtId="164" fontId="12" fillId="0" borderId="33" xfId="0" applyNumberFormat="1" applyFont="1" applyBorder="1" applyAlignment="1">
      <alignment horizontal="center" vertical="top" wrapText="1"/>
    </xf>
    <xf numFmtId="0" fontId="12" fillId="6" borderId="33" xfId="0" applyFont="1" applyFill="1" applyBorder="1" applyAlignment="1">
      <alignment horizontal="center" wrapText="1"/>
    </xf>
    <xf numFmtId="49" fontId="12" fillId="6" borderId="33" xfId="0" applyNumberFormat="1" applyFont="1" applyFill="1" applyBorder="1" applyAlignment="1">
      <alignment horizontal="center" wrapText="1"/>
    </xf>
    <xf numFmtId="0" fontId="11" fillId="0" borderId="33" xfId="0" applyFont="1" applyBorder="1" applyAlignment="1">
      <alignment horizontal="center" vertical="top" wrapText="1"/>
    </xf>
    <xf numFmtId="164" fontId="26" fillId="6" borderId="33" xfId="0" applyNumberFormat="1" applyFont="1" applyFill="1" applyBorder="1" applyAlignment="1">
      <alignment horizontal="center" vertical="center"/>
    </xf>
    <xf numFmtId="49" fontId="11" fillId="6" borderId="33" xfId="0" applyNumberFormat="1" applyFont="1" applyFill="1" applyBorder="1" applyAlignment="1">
      <alignment horizontal="center" vertical="center"/>
    </xf>
    <xf numFmtId="164" fontId="16" fillId="6" borderId="33" xfId="0" applyNumberFormat="1" applyFont="1" applyFill="1" applyBorder="1" applyAlignment="1">
      <alignment horizontal="center" vertical="center"/>
    </xf>
    <xf numFmtId="49" fontId="12" fillId="6" borderId="33" xfId="0" applyNumberFormat="1" applyFont="1" applyFill="1" applyBorder="1" applyAlignment="1">
      <alignment horizontal="center" vertical="center"/>
    </xf>
    <xf numFmtId="0" fontId="27" fillId="0" borderId="33" xfId="0" applyFont="1" applyBorder="1" applyAlignment="1">
      <alignment wrapText="1"/>
    </xf>
    <xf numFmtId="49" fontId="16" fillId="6" borderId="33" xfId="0" applyNumberFormat="1" applyFont="1" applyFill="1" applyBorder="1" applyAlignment="1">
      <alignment horizontal="center" vertical="center"/>
    </xf>
    <xf numFmtId="0" fontId="28" fillId="0" borderId="33" xfId="0" applyFont="1" applyBorder="1" applyAlignment="1">
      <alignment vertical="top" wrapText="1"/>
    </xf>
    <xf numFmtId="49" fontId="26" fillId="6" borderId="33" xfId="0" applyNumberFormat="1" applyFont="1" applyFill="1" applyBorder="1" applyAlignment="1">
      <alignment horizontal="center" vertical="center"/>
    </xf>
    <xf numFmtId="164" fontId="11" fillId="6" borderId="33" xfId="0" applyNumberFormat="1" applyFont="1" applyFill="1" applyBorder="1" applyAlignment="1">
      <alignment horizontal="center" vertical="center"/>
    </xf>
    <xf numFmtId="49" fontId="28" fillId="6" borderId="33" xfId="0" applyNumberFormat="1" applyFont="1" applyFill="1" applyBorder="1" applyAlignment="1">
      <alignment horizontal="center" vertical="center"/>
    </xf>
    <xf numFmtId="164" fontId="12" fillId="6" borderId="3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4" xfId="3" applyNumberFormat="1" applyFont="1" applyBorder="1" applyAlignment="1" applyProtection="1">
      <alignment horizontal="center" vertical="top" wrapText="1"/>
      <protection locked="0"/>
    </xf>
    <xf numFmtId="49" fontId="23" fillId="0" borderId="33" xfId="3" applyFont="1" applyBorder="1" applyAlignment="1" applyProtection="1">
      <alignment horizontal="center" vertical="top" wrapText="1"/>
      <protection locked="0"/>
    </xf>
    <xf numFmtId="0" fontId="23" fillId="3" borderId="33" xfId="17" applyNumberFormat="1" applyFont="1" applyBorder="1" applyAlignment="1" applyProtection="1">
      <alignment horizontal="center" vertical="top" wrapText="1"/>
      <protection locked="0"/>
    </xf>
    <xf numFmtId="0" fontId="23" fillId="4" borderId="33" xfId="21" applyNumberFormat="1" applyFont="1" applyBorder="1" applyAlignment="1" applyProtection="1">
      <alignment horizontal="center" vertical="top" wrapText="1"/>
      <protection locked="0"/>
    </xf>
    <xf numFmtId="0" fontId="29" fillId="0" borderId="33" xfId="37" applyNumberFormat="1" applyFont="1" applyBorder="1" applyAlignment="1" applyProtection="1">
      <alignment horizontal="center" vertical="top" wrapText="1"/>
      <protection locked="0"/>
    </xf>
    <xf numFmtId="0" fontId="18" fillId="0" borderId="0" xfId="0" applyFont="1" applyAlignment="1">
      <alignment horizontal="center"/>
    </xf>
    <xf numFmtId="49" fontId="30" fillId="0" borderId="7" xfId="6" applyNumberFormat="1" applyFont="1" applyProtection="1">
      <alignment horizontal="center" vertical="center" wrapText="1"/>
    </xf>
    <xf numFmtId="49" fontId="30" fillId="0" borderId="8" xfId="7" applyNumberFormat="1" applyFont="1" applyProtection="1">
      <alignment horizontal="center" vertical="center" wrapText="1"/>
    </xf>
    <xf numFmtId="0" fontId="31" fillId="2" borderId="12" xfId="13" applyNumberFormat="1" applyFont="1" applyBorder="1" applyProtection="1">
      <alignment horizontal="left" vertical="top" wrapText="1"/>
    </xf>
    <xf numFmtId="49" fontId="31" fillId="2" borderId="13" xfId="14" applyNumberFormat="1" applyFont="1" applyAlignment="1" applyProtection="1">
      <alignment horizontal="center" vertical="top" shrinkToFit="1"/>
    </xf>
    <xf numFmtId="164" fontId="31" fillId="2" borderId="13" xfId="68" applyNumberFormat="1" applyProtection="1">
      <alignment horizontal="right" vertical="top" shrinkToFit="1"/>
    </xf>
    <xf numFmtId="164" fontId="31" fillId="2" borderId="14" xfId="69" applyNumberFormat="1" applyProtection="1">
      <alignment horizontal="right" vertical="top" shrinkToFit="1"/>
    </xf>
    <xf numFmtId="0" fontId="30" fillId="3" borderId="15" xfId="17" applyNumberFormat="1" applyFont="1" applyBorder="1" applyAlignment="1" applyProtection="1">
      <alignment horizontal="left" vertical="top" wrapText="1"/>
    </xf>
    <xf numFmtId="49" fontId="30" fillId="3" borderId="16" xfId="18" applyNumberFormat="1" applyFont="1" applyAlignment="1" applyProtection="1">
      <alignment horizontal="center" vertical="top" shrinkToFit="1"/>
    </xf>
    <xf numFmtId="164" fontId="30" fillId="5" borderId="16" xfId="66" applyNumberFormat="1" applyFont="1" applyBorder="1" applyAlignment="1" applyProtection="1">
      <alignment horizontal="right" vertical="top" shrinkToFit="1"/>
    </xf>
    <xf numFmtId="164" fontId="30" fillId="5" borderId="17" xfId="67" applyNumberFormat="1" applyFont="1" applyBorder="1" applyAlignment="1" applyProtection="1">
      <alignment horizontal="right" vertical="top" shrinkToFit="1"/>
    </xf>
    <xf numFmtId="0" fontId="30" fillId="4" borderId="18" xfId="21" applyNumberFormat="1" applyFont="1" applyAlignment="1" applyProtection="1">
      <alignment horizontal="left" vertical="top" wrapText="1"/>
    </xf>
    <xf numFmtId="49" fontId="30" fillId="4" borderId="19" xfId="22" applyNumberFormat="1" applyFont="1" applyProtection="1">
      <alignment horizontal="center" vertical="top" shrinkToFit="1"/>
    </xf>
    <xf numFmtId="164" fontId="30" fillId="2" borderId="19" xfId="53" applyNumberFormat="1" applyFont="1" applyBorder="1" applyProtection="1">
      <alignment horizontal="right" vertical="top" shrinkToFit="1"/>
    </xf>
    <xf numFmtId="164" fontId="30" fillId="2" borderId="20" xfId="54" applyNumberFormat="1" applyFont="1" applyBorder="1" applyProtection="1">
      <alignment horizontal="right" vertical="top" shrinkToFit="1"/>
    </xf>
    <xf numFmtId="0" fontId="5" fillId="4" borderId="18" xfId="25" applyNumberFormat="1" applyFont="1" applyBorder="1" applyAlignment="1" applyProtection="1">
      <alignment horizontal="left" vertical="top" wrapText="1"/>
    </xf>
    <xf numFmtId="49" fontId="32" fillId="0" borderId="19" xfId="26" applyNumberFormat="1" applyFont="1" applyBorder="1" applyProtection="1">
      <alignment horizontal="center" vertical="top" shrinkToFit="1"/>
    </xf>
    <xf numFmtId="164" fontId="32" fillId="3" borderId="19" xfId="55" applyNumberFormat="1" applyFont="1" applyBorder="1" applyProtection="1">
      <alignment horizontal="right" vertical="top" shrinkToFit="1"/>
    </xf>
    <xf numFmtId="164" fontId="32" fillId="3" borderId="20" xfId="56" applyNumberFormat="1" applyFont="1" applyBorder="1" applyProtection="1">
      <alignment horizontal="right" vertical="top" shrinkToFit="1"/>
    </xf>
    <xf numFmtId="0" fontId="5" fillId="0" borderId="18" xfId="29" applyNumberFormat="1" applyFont="1" applyBorder="1" applyAlignment="1" applyProtection="1">
      <alignment horizontal="left" vertical="top" wrapText="1"/>
    </xf>
    <xf numFmtId="49" fontId="32" fillId="0" borderId="19" xfId="30" applyNumberFormat="1" applyFont="1" applyBorder="1" applyAlignment="1" applyProtection="1">
      <alignment horizontal="center" vertical="top" shrinkToFit="1"/>
    </xf>
    <xf numFmtId="0" fontId="5" fillId="0" borderId="18" xfId="33" applyNumberFormat="1" applyFont="1" applyBorder="1" applyProtection="1">
      <alignment horizontal="left" vertical="top" wrapText="1"/>
    </xf>
    <xf numFmtId="49" fontId="32" fillId="0" borderId="19" xfId="34" applyNumberFormat="1" applyFont="1" applyAlignment="1" applyProtection="1">
      <alignment horizontal="center" vertical="top" shrinkToFit="1"/>
    </xf>
    <xf numFmtId="0" fontId="5" fillId="0" borderId="18" xfId="37" applyNumberFormat="1" applyFont="1" applyBorder="1" applyAlignment="1" applyProtection="1">
      <alignment horizontal="left" vertical="top" wrapText="1"/>
    </xf>
    <xf numFmtId="49" fontId="32" fillId="0" borderId="19" xfId="38" applyNumberFormat="1" applyFont="1" applyAlignment="1" applyProtection="1">
      <alignment horizontal="center" vertical="top" shrinkToFit="1"/>
    </xf>
    <xf numFmtId="0" fontId="5" fillId="0" borderId="18" xfId="41" applyNumberFormat="1" applyAlignment="1" applyProtection="1">
      <alignment horizontal="left" vertical="top" wrapText="1"/>
    </xf>
    <xf numFmtId="49" fontId="32" fillId="0" borderId="19" xfId="42" applyNumberFormat="1" applyFont="1" applyProtection="1">
      <alignment horizontal="center" vertical="top" shrinkToFit="1"/>
    </xf>
    <xf numFmtId="0" fontId="32" fillId="0" borderId="22" xfId="61" applyNumberFormat="1" applyFont="1" applyProtection="1"/>
    <xf numFmtId="0" fontId="32" fillId="0" borderId="23" xfId="62" applyNumberFormat="1" applyFont="1" applyProtection="1"/>
    <xf numFmtId="0" fontId="32" fillId="0" borderId="24" xfId="63" applyNumberFormat="1" applyFont="1" applyProtection="1"/>
    <xf numFmtId="0" fontId="31" fillId="5" borderId="25" xfId="64" applyNumberFormat="1" applyFont="1" applyProtection="1"/>
    <xf numFmtId="0" fontId="31" fillId="5" borderId="26" xfId="65" applyNumberFormat="1" applyFont="1" applyProtection="1"/>
    <xf numFmtId="164" fontId="31" fillId="2" borderId="13" xfId="72" applyNumberFormat="1" applyProtection="1">
      <alignment horizontal="right" vertical="top" shrinkToFit="1"/>
    </xf>
    <xf numFmtId="164" fontId="31" fillId="2" borderId="14" xfId="73" applyNumberFormat="1" applyProtection="1">
      <alignment horizontal="right" vertical="top" shrinkToFit="1"/>
    </xf>
    <xf numFmtId="164" fontId="30" fillId="5" borderId="16" xfId="70" applyNumberFormat="1" applyFont="1" applyBorder="1" applyAlignment="1" applyProtection="1">
      <alignment horizontal="right" vertical="top" shrinkToFit="1"/>
    </xf>
    <xf numFmtId="164" fontId="30" fillId="5" borderId="17" xfId="71" applyNumberFormat="1" applyFont="1" applyBorder="1" applyAlignment="1" applyProtection="1">
      <alignment horizontal="right" vertical="top" shrinkToFit="1"/>
    </xf>
    <xf numFmtId="164" fontId="30" fillId="2" borderId="19" xfId="68" applyNumberFormat="1" applyFont="1" applyBorder="1" applyProtection="1">
      <alignment horizontal="right" vertical="top" shrinkToFit="1"/>
    </xf>
    <xf numFmtId="164" fontId="30" fillId="2" borderId="20" xfId="69" applyNumberFormat="1" applyFont="1" applyBorder="1" applyProtection="1">
      <alignment horizontal="right" vertical="top" shrinkToFit="1"/>
    </xf>
    <xf numFmtId="164" fontId="32" fillId="5" borderId="19" xfId="66" applyNumberFormat="1" applyFont="1" applyBorder="1" applyAlignment="1" applyProtection="1">
      <alignment horizontal="right" vertical="top" shrinkToFit="1"/>
    </xf>
    <xf numFmtId="164" fontId="32" fillId="5" borderId="20" xfId="67" applyNumberFormat="1" applyFont="1" applyBorder="1" applyAlignment="1" applyProtection="1">
      <alignment horizontal="right" vertical="top" shrinkToFit="1"/>
    </xf>
    <xf numFmtId="164" fontId="31" fillId="5" borderId="26" xfId="74" applyNumberFormat="1" applyProtection="1">
      <alignment horizontal="right" shrinkToFit="1"/>
    </xf>
    <xf numFmtId="164" fontId="31" fillId="5" borderId="27" xfId="75" applyNumberFormat="1" applyProtection="1">
      <alignment horizontal="right" shrinkToFit="1"/>
    </xf>
    <xf numFmtId="164" fontId="31" fillId="2" borderId="13" xfId="76" applyNumberFormat="1" applyProtection="1">
      <alignment horizontal="right" vertical="top" shrinkToFit="1"/>
    </xf>
    <xf numFmtId="164" fontId="31" fillId="2" borderId="14" xfId="77" applyNumberFormat="1" applyProtection="1">
      <alignment horizontal="right" vertical="top" shrinkToFit="1"/>
    </xf>
    <xf numFmtId="164" fontId="30" fillId="3" borderId="16" xfId="78" applyNumberFormat="1" applyProtection="1">
      <alignment horizontal="right" vertical="top" shrinkToFit="1"/>
    </xf>
    <xf numFmtId="164" fontId="30" fillId="3" borderId="17" xfId="79" applyNumberFormat="1" applyProtection="1">
      <alignment horizontal="right" vertical="top" shrinkToFit="1"/>
    </xf>
    <xf numFmtId="164" fontId="30" fillId="4" borderId="19" xfId="80" applyNumberFormat="1" applyProtection="1">
      <alignment horizontal="right" vertical="top" shrinkToFit="1"/>
    </xf>
    <xf numFmtId="164" fontId="30" fillId="4" borderId="20" xfId="81" applyNumberFormat="1" applyProtection="1">
      <alignment horizontal="right" vertical="top" shrinkToFit="1"/>
    </xf>
    <xf numFmtId="164" fontId="32" fillId="5" borderId="19" xfId="74" applyNumberFormat="1" applyFont="1" applyBorder="1" applyAlignment="1" applyProtection="1">
      <alignment horizontal="right" vertical="top" shrinkToFit="1"/>
    </xf>
    <xf numFmtId="164" fontId="32" fillId="5" borderId="20" xfId="75" applyNumberFormat="1" applyFont="1" applyBorder="1" applyAlignment="1" applyProtection="1">
      <alignment horizontal="right" vertical="top" shrinkToFit="1"/>
    </xf>
    <xf numFmtId="0" fontId="16" fillId="0" borderId="33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11" fontId="18" fillId="0" borderId="0" xfId="0" applyNumberFormat="1" applyFont="1" applyAlignment="1" applyProtection="1">
      <alignment horizontal="left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0" fontId="18" fillId="0" borderId="0" xfId="0" applyFont="1" applyAlignment="1" applyProtection="1">
      <alignment horizontal="center"/>
      <protection locked="0"/>
    </xf>
    <xf numFmtId="49" fontId="30" fillId="0" borderId="3" xfId="4" applyNumberFormat="1" applyFont="1" applyProtection="1">
      <alignment horizontal="center" vertical="center" wrapText="1"/>
    </xf>
    <xf numFmtId="49" fontId="30" fillId="0" borderId="3" xfId="4" applyFont="1">
      <alignment horizontal="center" vertical="center" wrapText="1"/>
    </xf>
    <xf numFmtId="49" fontId="30" fillId="0" borderId="4" xfId="6" applyNumberFormat="1" applyFont="1" applyBorder="1" applyAlignment="1" applyProtection="1">
      <alignment horizontal="center" vertical="center" wrapText="1"/>
    </xf>
    <xf numFmtId="49" fontId="30" fillId="0" borderId="19" xfId="6" applyNumberFormat="1" applyFont="1" applyBorder="1" applyAlignment="1" applyProtection="1">
      <alignment horizontal="center" vertical="center" wrapText="1"/>
    </xf>
    <xf numFmtId="49" fontId="30" fillId="0" borderId="5" xfId="5" applyNumberFormat="1" applyFont="1" applyProtection="1">
      <alignment horizontal="center" vertical="center" wrapText="1"/>
    </xf>
    <xf numFmtId="49" fontId="30" fillId="0" borderId="5" xfId="5" applyFont="1">
      <alignment horizontal="center" vertical="center" wrapText="1"/>
    </xf>
    <xf numFmtId="49" fontId="30" fillId="0" borderId="2" xfId="3" applyNumberFormat="1" applyFont="1" applyProtection="1">
      <alignment horizontal="center" vertical="center" wrapText="1"/>
    </xf>
    <xf numFmtId="49" fontId="30" fillId="0" borderId="2" xfId="3" applyFont="1">
      <alignment horizontal="center" vertical="center" wrapText="1"/>
    </xf>
    <xf numFmtId="49" fontId="30" fillId="0" borderId="4" xfId="4" applyNumberFormat="1" applyFont="1" applyBorder="1" applyProtection="1">
      <alignment horizontal="center" vertical="center" wrapText="1"/>
    </xf>
    <xf numFmtId="49" fontId="30" fillId="0" borderId="19" xfId="4" applyNumberFormat="1" applyFont="1" applyBorder="1" applyProtection="1">
      <alignment horizontal="center" vertical="center" wrapText="1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5" xfId="2" applyNumberFormat="1" applyFont="1" applyBorder="1" applyAlignment="1" applyProtection="1">
      <alignment horizontal="right" vertical="top" wrapText="1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49" fontId="30" fillId="0" borderId="4" xfId="4" applyNumberFormat="1" applyFont="1" applyBorder="1" applyAlignment="1" applyProtection="1">
      <alignment horizontal="center" vertical="center" wrapText="1"/>
    </xf>
    <xf numFmtId="49" fontId="30" fillId="0" borderId="19" xfId="4" applyNumberFormat="1" applyFont="1" applyBorder="1" applyAlignment="1" applyProtection="1">
      <alignment horizontal="center" vertical="center" wrapText="1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2" fillId="0" borderId="33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4" fillId="0" borderId="32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horizontal="center" wrapText="1"/>
    </xf>
    <xf numFmtId="0" fontId="12" fillId="0" borderId="28" xfId="0" applyFont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8" xfId="0" applyFont="1" applyFill="1" applyBorder="1" applyAlignment="1">
      <alignment horizontal="center" wrapText="1"/>
    </xf>
    <xf numFmtId="0" fontId="12" fillId="6" borderId="30" xfId="0" applyFont="1" applyFill="1" applyBorder="1" applyAlignment="1">
      <alignment vertical="top" wrapText="1"/>
    </xf>
    <xf numFmtId="0" fontId="12" fillId="6" borderId="31" xfId="0" applyFont="1" applyFill="1" applyBorder="1" applyAlignment="1">
      <alignment vertical="top" wrapText="1"/>
    </xf>
    <xf numFmtId="0" fontId="12" fillId="6" borderId="29" xfId="0" applyFont="1" applyFill="1" applyBorder="1" applyAlignment="1">
      <alignment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left" vertical="top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29" xfId="0" applyFont="1" applyFill="1" applyBorder="1" applyAlignment="1">
      <alignment horizontal="left" vertical="top" wrapText="1"/>
    </xf>
    <xf numFmtId="0" fontId="15" fillId="0" borderId="28" xfId="0" applyFont="1" applyBorder="1" applyAlignment="1">
      <alignment horizontal="center" vertical="center" wrapText="1"/>
    </xf>
  </cellXfs>
  <cellStyles count="84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80" xfId="82" xr:uid="{00000000-0005-0000-0000-00002C000000}"/>
    <cellStyle name="st81" xfId="83" xr:uid="{00000000-0005-0000-0000-00002D000000}"/>
    <cellStyle name="st82" xfId="76" xr:uid="{00000000-0005-0000-0000-00002E000000}"/>
    <cellStyle name="st83" xfId="77" xr:uid="{00000000-0005-0000-0000-00002F000000}"/>
    <cellStyle name="st84" xfId="78" xr:uid="{00000000-0005-0000-0000-000030000000}"/>
    <cellStyle name="st85" xfId="79" xr:uid="{00000000-0005-0000-0000-000031000000}"/>
    <cellStyle name="st86" xfId="80" xr:uid="{00000000-0005-0000-0000-000032000000}"/>
    <cellStyle name="st87" xfId="81" xr:uid="{00000000-0005-0000-0000-000033000000}"/>
    <cellStyle name="st88" xfId="74" xr:uid="{00000000-0005-0000-0000-000034000000}"/>
    <cellStyle name="st89" xfId="75" xr:uid="{00000000-0005-0000-0000-000035000000}"/>
    <cellStyle name="st90" xfId="72" xr:uid="{00000000-0005-0000-0000-000036000000}"/>
    <cellStyle name="st91" xfId="73" xr:uid="{00000000-0005-0000-0000-000037000000}"/>
    <cellStyle name="st92" xfId="70" xr:uid="{00000000-0005-0000-0000-000038000000}"/>
    <cellStyle name="st93" xfId="71" xr:uid="{00000000-0005-0000-0000-000039000000}"/>
    <cellStyle name="st94" xfId="68" xr:uid="{00000000-0005-0000-0000-00003A000000}"/>
    <cellStyle name="st95" xfId="69" xr:uid="{00000000-0005-0000-0000-00003B000000}"/>
    <cellStyle name="st96" xfId="66" xr:uid="{00000000-0005-0000-0000-00003C000000}"/>
    <cellStyle name="st97" xfId="67" xr:uid="{00000000-0005-0000-0000-00003D000000}"/>
    <cellStyle name="st98" xfId="53" xr:uid="{00000000-0005-0000-0000-00003E000000}"/>
    <cellStyle name="st99" xfId="54" xr:uid="{00000000-0005-0000-0000-00003F000000}"/>
    <cellStyle name="style0" xfId="51" xr:uid="{00000000-0005-0000-0000-000040000000}"/>
    <cellStyle name="td" xfId="52" xr:uid="{00000000-0005-0000-0000-000041000000}"/>
    <cellStyle name="tr" xfId="48" xr:uid="{00000000-0005-0000-0000-000042000000}"/>
    <cellStyle name="xl_bot_header" xfId="9" xr:uid="{00000000-0005-0000-0000-000043000000}"/>
    <cellStyle name="xl_bot_left_header" xfId="8" xr:uid="{00000000-0005-0000-0000-000044000000}"/>
    <cellStyle name="xl_bot_right_header" xfId="10" xr:uid="{00000000-0005-0000-0000-000045000000}"/>
    <cellStyle name="xl_center_header" xfId="6" xr:uid="{00000000-0005-0000-0000-000046000000}"/>
    <cellStyle name="xl_footer" xfId="47" xr:uid="{00000000-0005-0000-0000-000047000000}"/>
    <cellStyle name="xl_header" xfId="1" xr:uid="{00000000-0005-0000-0000-000048000000}"/>
    <cellStyle name="xl_nototal_top" xfId="46" xr:uid="{00000000-0005-0000-0000-000049000000}"/>
    <cellStyle name="xl_right_header" xfId="7" xr:uid="{00000000-0005-0000-0000-00004A000000}"/>
    <cellStyle name="xl_top_header" xfId="4" xr:uid="{00000000-0005-0000-0000-00004B000000}"/>
    <cellStyle name="xl_top_left_header" xfId="3" xr:uid="{00000000-0005-0000-0000-00004C000000}"/>
    <cellStyle name="xl_top_right_header" xfId="5" xr:uid="{00000000-0005-0000-0000-00004D000000}"/>
    <cellStyle name="xl_total_center" xfId="65" xr:uid="{00000000-0005-0000-0000-00004E000000}"/>
    <cellStyle name="xl_total_left" xfId="64" xr:uid="{00000000-0005-0000-0000-00004F000000}"/>
    <cellStyle name="xl_total_top" xfId="62" xr:uid="{00000000-0005-0000-0000-000050000000}"/>
    <cellStyle name="xl_total_top_left" xfId="61" xr:uid="{00000000-0005-0000-0000-000051000000}"/>
    <cellStyle name="xl_total_top_right" xfId="63" xr:uid="{00000000-0005-0000-0000-00005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8" sqref="H8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5" width="16.140625" style="57" customWidth="1"/>
    <col min="6" max="6" width="18.42578125" style="57" customWidth="1"/>
    <col min="7" max="7" width="8.85546875" style="58"/>
    <col min="8" max="8" width="11.7109375" style="57" customWidth="1"/>
    <col min="9" max="16384" width="8.85546875" style="57"/>
  </cols>
  <sheetData>
    <row r="1" spans="1:12" x14ac:dyDescent="0.25">
      <c r="E1" s="193" t="s">
        <v>679</v>
      </c>
      <c r="F1" s="193"/>
    </row>
    <row r="2" spans="1:12" ht="93.6" customHeight="1" x14ac:dyDescent="0.25">
      <c r="E2" s="194" t="s">
        <v>696</v>
      </c>
      <c r="F2" s="194"/>
    </row>
    <row r="3" spans="1:12" ht="15.6" customHeight="1" x14ac:dyDescent="0.25">
      <c r="E3" s="193" t="s">
        <v>744</v>
      </c>
      <c r="F3" s="193"/>
    </row>
    <row r="4" spans="1:12" ht="49.9" customHeight="1" x14ac:dyDescent="0.25">
      <c r="A4" s="192" t="s">
        <v>695</v>
      </c>
      <c r="B4" s="192"/>
      <c r="C4" s="192"/>
      <c r="D4" s="192"/>
      <c r="E4" s="192"/>
      <c r="F4" s="192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191" t="s">
        <v>369</v>
      </c>
      <c r="F6" s="191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568</v>
      </c>
      <c r="B7" s="64" t="s">
        <v>370</v>
      </c>
      <c r="C7" s="64" t="s">
        <v>432</v>
      </c>
      <c r="D7" s="65" t="s">
        <v>371</v>
      </c>
      <c r="E7" s="65" t="s">
        <v>372</v>
      </c>
      <c r="F7" s="65" t="s">
        <v>431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433</v>
      </c>
      <c r="C9" s="70" t="s">
        <v>434</v>
      </c>
      <c r="D9" s="71">
        <f>+D10+D15+D21+D30</f>
        <v>0</v>
      </c>
      <c r="E9" s="71">
        <f>+E10+E15+E21+E30</f>
        <v>-2.9999999999745341E-2</v>
      </c>
      <c r="F9" s="71">
        <f>+F10+F15+F21+F30</f>
        <v>0</v>
      </c>
      <c r="G9" s="72">
        <f>D9+E9+F9</f>
        <v>-2.9999999999745341E-2</v>
      </c>
    </row>
    <row r="10" spans="1:12" ht="25.5" x14ac:dyDescent="0.25">
      <c r="A10" s="190">
        <v>1</v>
      </c>
      <c r="B10" s="73" t="s">
        <v>435</v>
      </c>
      <c r="C10" s="74" t="s">
        <v>436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190"/>
      <c r="B11" s="76" t="s">
        <v>437</v>
      </c>
      <c r="C11" s="77" t="s">
        <v>438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 x14ac:dyDescent="0.25">
      <c r="A12" s="190"/>
      <c r="B12" s="76" t="s">
        <v>439</v>
      </c>
      <c r="C12" s="77" t="s">
        <v>440</v>
      </c>
      <c r="D12" s="79"/>
      <c r="E12" s="79"/>
      <c r="F12" s="79"/>
      <c r="G12" s="72">
        <f t="shared" si="1"/>
        <v>0</v>
      </c>
    </row>
    <row r="13" spans="1:12" ht="25.5" x14ac:dyDescent="0.25">
      <c r="A13" s="190"/>
      <c r="B13" s="76" t="s">
        <v>441</v>
      </c>
      <c r="C13" s="77" t="s">
        <v>442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 x14ac:dyDescent="0.25">
      <c r="A14" s="190"/>
      <c r="B14" s="76" t="s">
        <v>443</v>
      </c>
      <c r="C14" s="77" t="s">
        <v>444</v>
      </c>
      <c r="D14" s="79"/>
      <c r="E14" s="79"/>
      <c r="F14" s="79"/>
      <c r="G14" s="72">
        <f t="shared" si="1"/>
        <v>0</v>
      </c>
    </row>
    <row r="15" spans="1:12" ht="25.5" x14ac:dyDescent="0.25">
      <c r="A15" s="190">
        <v>2</v>
      </c>
      <c r="B15" s="73" t="s">
        <v>553</v>
      </c>
      <c r="C15" s="74" t="s">
        <v>445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190"/>
      <c r="B16" s="73" t="s">
        <v>588</v>
      </c>
      <c r="C16" s="74" t="s">
        <v>445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190"/>
      <c r="B17" s="76" t="s">
        <v>587</v>
      </c>
      <c r="C17" s="77" t="s">
        <v>593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190"/>
      <c r="B18" s="76" t="s">
        <v>585</v>
      </c>
      <c r="C18" s="77" t="s">
        <v>586</v>
      </c>
      <c r="D18" s="79"/>
      <c r="E18" s="79"/>
      <c r="F18" s="79"/>
      <c r="G18" s="72">
        <f t="shared" si="1"/>
        <v>0</v>
      </c>
    </row>
    <row r="19" spans="1:7" ht="38.25" x14ac:dyDescent="0.25">
      <c r="A19" s="190"/>
      <c r="B19" s="76" t="s">
        <v>591</v>
      </c>
      <c r="C19" s="77" t="s">
        <v>592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190"/>
      <c r="B20" s="76" t="s">
        <v>589</v>
      </c>
      <c r="C20" s="77" t="s">
        <v>590</v>
      </c>
      <c r="D20" s="79"/>
      <c r="E20" s="79"/>
      <c r="F20" s="79"/>
      <c r="G20" s="72">
        <f t="shared" si="1"/>
        <v>0</v>
      </c>
    </row>
    <row r="21" spans="1:7" ht="25.5" x14ac:dyDescent="0.25">
      <c r="A21" s="190">
        <v>3</v>
      </c>
      <c r="B21" s="73" t="s">
        <v>584</v>
      </c>
      <c r="C21" s="74" t="s">
        <v>446</v>
      </c>
      <c r="D21" s="75">
        <f>D22+D26</f>
        <v>0</v>
      </c>
      <c r="E21" s="75">
        <f t="shared" ref="E21:F21" si="8">E22+E26</f>
        <v>-2.9999999999745341E-2</v>
      </c>
      <c r="F21" s="75">
        <f t="shared" si="8"/>
        <v>0</v>
      </c>
      <c r="G21" s="72">
        <f t="shared" si="1"/>
        <v>-2.9999999999745341E-2</v>
      </c>
    </row>
    <row r="22" spans="1:7" x14ac:dyDescent="0.25">
      <c r="A22" s="190"/>
      <c r="B22" s="76" t="s">
        <v>447</v>
      </c>
      <c r="C22" s="77" t="s">
        <v>448</v>
      </c>
      <c r="D22" s="78">
        <f>D23</f>
        <v>-17775.8</v>
      </c>
      <c r="E22" s="78">
        <f t="shared" ref="E22:F24" si="9">E23</f>
        <v>-4416.13</v>
      </c>
      <c r="F22" s="78">
        <f t="shared" si="9"/>
        <v>-4846.2</v>
      </c>
      <c r="G22" s="72">
        <f t="shared" si="1"/>
        <v>-27038.13</v>
      </c>
    </row>
    <row r="23" spans="1:7" x14ac:dyDescent="0.25">
      <c r="A23" s="190"/>
      <c r="B23" s="80" t="s">
        <v>582</v>
      </c>
      <c r="C23" s="77" t="s">
        <v>578</v>
      </c>
      <c r="D23" s="78">
        <f>D24</f>
        <v>-17775.8</v>
      </c>
      <c r="E23" s="78">
        <f t="shared" si="9"/>
        <v>-4416.13</v>
      </c>
      <c r="F23" s="78">
        <f t="shared" si="9"/>
        <v>-4846.2</v>
      </c>
      <c r="G23" s="72">
        <f t="shared" si="1"/>
        <v>-27038.13</v>
      </c>
    </row>
    <row r="24" spans="1:7" x14ac:dyDescent="0.25">
      <c r="A24" s="190"/>
      <c r="B24" s="80" t="s">
        <v>581</v>
      </c>
      <c r="C24" s="77" t="s">
        <v>576</v>
      </c>
      <c r="D24" s="78">
        <f>D25</f>
        <v>-17775.8</v>
      </c>
      <c r="E24" s="78">
        <f t="shared" si="9"/>
        <v>-4416.13</v>
      </c>
      <c r="F24" s="78">
        <f t="shared" si="9"/>
        <v>-4846.2</v>
      </c>
      <c r="G24" s="72">
        <f t="shared" si="1"/>
        <v>-27038.13</v>
      </c>
    </row>
    <row r="25" spans="1:7" ht="25.5" x14ac:dyDescent="0.25">
      <c r="A25" s="190"/>
      <c r="B25" s="76" t="s">
        <v>583</v>
      </c>
      <c r="C25" s="77" t="s">
        <v>449</v>
      </c>
      <c r="D25" s="78">
        <f>-(Доходы!C9+Источники!D18)</f>
        <v>-17775.8</v>
      </c>
      <c r="E25" s="78">
        <f>-(Доходы!D9+Источники!E18)</f>
        <v>-4416.13</v>
      </c>
      <c r="F25" s="78">
        <f>-(Доходы!E9+Источники!F18)</f>
        <v>-4846.2</v>
      </c>
      <c r="G25" s="72">
        <f t="shared" si="1"/>
        <v>-27038.13</v>
      </c>
    </row>
    <row r="26" spans="1:7" x14ac:dyDescent="0.25">
      <c r="A26" s="190"/>
      <c r="B26" s="76" t="s">
        <v>450</v>
      </c>
      <c r="C26" s="77" t="s">
        <v>451</v>
      </c>
      <c r="D26" s="78">
        <f>D27</f>
        <v>17775.8</v>
      </c>
      <c r="E26" s="78">
        <f t="shared" ref="E26:F28" si="10">E27</f>
        <v>4416.1000000000004</v>
      </c>
      <c r="F26" s="78">
        <f t="shared" si="10"/>
        <v>4846.2</v>
      </c>
      <c r="G26" s="72">
        <f t="shared" si="1"/>
        <v>27038.100000000002</v>
      </c>
    </row>
    <row r="27" spans="1:7" x14ac:dyDescent="0.25">
      <c r="A27" s="190"/>
      <c r="B27" s="80" t="s">
        <v>575</v>
      </c>
      <c r="C27" s="77" t="s">
        <v>574</v>
      </c>
      <c r="D27" s="78">
        <f>D28</f>
        <v>17775.8</v>
      </c>
      <c r="E27" s="78">
        <f t="shared" si="10"/>
        <v>4416.1000000000004</v>
      </c>
      <c r="F27" s="78">
        <f t="shared" si="10"/>
        <v>4846.2</v>
      </c>
      <c r="G27" s="72">
        <f t="shared" si="1"/>
        <v>27038.100000000002</v>
      </c>
    </row>
    <row r="28" spans="1:7" x14ac:dyDescent="0.25">
      <c r="A28" s="190"/>
      <c r="B28" s="80" t="s">
        <v>580</v>
      </c>
      <c r="C28" s="77" t="s">
        <v>577</v>
      </c>
      <c r="D28" s="78">
        <f>D29</f>
        <v>17775.8</v>
      </c>
      <c r="E28" s="78">
        <f t="shared" si="10"/>
        <v>4416.1000000000004</v>
      </c>
      <c r="F28" s="78">
        <f t="shared" si="10"/>
        <v>4846.2</v>
      </c>
      <c r="G28" s="72">
        <f t="shared" si="1"/>
        <v>27038.100000000002</v>
      </c>
    </row>
    <row r="29" spans="1:7" ht="25.5" x14ac:dyDescent="0.25">
      <c r="A29" s="190"/>
      <c r="B29" s="76" t="s">
        <v>579</v>
      </c>
      <c r="C29" s="77" t="s">
        <v>452</v>
      </c>
      <c r="D29" s="78">
        <v>17775.8</v>
      </c>
      <c r="E29" s="78">
        <v>4416.1000000000004</v>
      </c>
      <c r="F29" s="78">
        <v>4846.2</v>
      </c>
      <c r="G29" s="72">
        <f t="shared" si="1"/>
        <v>27038.100000000002</v>
      </c>
    </row>
    <row r="30" spans="1:7" ht="25.5" x14ac:dyDescent="0.25">
      <c r="A30" s="190">
        <v>4</v>
      </c>
      <c r="B30" s="73" t="s">
        <v>453</v>
      </c>
      <c r="C30" s="74" t="s">
        <v>454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190"/>
      <c r="B31" s="73" t="s">
        <v>455</v>
      </c>
      <c r="C31" s="74" t="s">
        <v>456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190"/>
      <c r="B32" s="76" t="s">
        <v>457</v>
      </c>
      <c r="C32" s="77" t="s">
        <v>458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190"/>
      <c r="B33" s="76" t="s">
        <v>573</v>
      </c>
      <c r="C33" s="77" t="s">
        <v>572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190"/>
      <c r="B34" s="76" t="s">
        <v>459</v>
      </c>
      <c r="C34" s="77" t="s">
        <v>595</v>
      </c>
      <c r="D34" s="79"/>
      <c r="E34" s="79"/>
      <c r="F34" s="79"/>
      <c r="G34" s="72">
        <f t="shared" si="1"/>
        <v>0</v>
      </c>
    </row>
    <row r="35" spans="1:7" ht="25.5" x14ac:dyDescent="0.25">
      <c r="A35" s="190"/>
      <c r="B35" s="76" t="s">
        <v>460</v>
      </c>
      <c r="C35" s="77" t="s">
        <v>461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190"/>
      <c r="B36" s="76" t="s">
        <v>571</v>
      </c>
      <c r="C36" s="77" t="s">
        <v>570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190"/>
      <c r="B37" s="76" t="s">
        <v>569</v>
      </c>
      <c r="C37" s="77" t="s">
        <v>594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topLeftCell="A58" zoomScale="90" zoomScaleNormal="90" workbookViewId="0">
      <selection activeCell="F28" sqref="F28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35" t="s">
        <v>708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1" ht="13.5" thickBot="1" x14ac:dyDescent="0.25">
      <c r="A3" s="41"/>
      <c r="B3" s="41"/>
      <c r="C3" s="41"/>
      <c r="D3" s="41"/>
      <c r="E3" s="41"/>
      <c r="F3" s="236"/>
      <c r="G3" s="236"/>
      <c r="H3" s="41"/>
      <c r="I3" s="42"/>
      <c r="J3" s="43"/>
      <c r="K3" s="43"/>
    </row>
    <row r="4" spans="1:11" ht="13.5" thickBot="1" x14ac:dyDescent="0.25">
      <c r="A4" s="237" t="s">
        <v>612</v>
      </c>
      <c r="B4" s="239" t="s">
        <v>613</v>
      </c>
      <c r="C4" s="242" t="s">
        <v>614</v>
      </c>
      <c r="D4" s="244" t="s">
        <v>615</v>
      </c>
      <c r="E4" s="244"/>
      <c r="F4" s="244"/>
      <c r="G4" s="244"/>
      <c r="H4" s="244"/>
      <c r="I4" s="244"/>
      <c r="J4" s="244"/>
      <c r="K4" s="244"/>
    </row>
    <row r="5" spans="1:11" ht="13.5" thickBot="1" x14ac:dyDescent="0.25">
      <c r="A5" s="238"/>
      <c r="B5" s="240"/>
      <c r="C5" s="243"/>
      <c r="D5" s="245" t="s">
        <v>616</v>
      </c>
      <c r="E5" s="245"/>
      <c r="F5" s="245"/>
      <c r="G5" s="245"/>
      <c r="H5" s="245"/>
      <c r="I5" s="245"/>
      <c r="J5" s="245"/>
      <c r="K5" s="245"/>
    </row>
    <row r="6" spans="1:11" ht="13.5" thickBot="1" x14ac:dyDescent="0.25">
      <c r="A6" s="238"/>
      <c r="B6" s="241"/>
      <c r="C6" s="243"/>
      <c r="D6" s="245" t="s">
        <v>617</v>
      </c>
      <c r="E6" s="245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46" t="s">
        <v>618</v>
      </c>
      <c r="B8" s="247" t="s">
        <v>711</v>
      </c>
      <c r="C8" s="248" t="s">
        <v>712</v>
      </c>
      <c r="D8" s="44" t="s">
        <v>617</v>
      </c>
      <c r="E8" s="50" t="e">
        <f>E13+E38+E53+E68</f>
        <v>#REF!</v>
      </c>
      <c r="F8" s="50" t="e">
        <f t="shared" ref="F8:K8" si="0">F13+F38+F53+F68</f>
        <v>#REF!</v>
      </c>
      <c r="G8" s="50" t="e">
        <f t="shared" si="0"/>
        <v>#REF!</v>
      </c>
      <c r="H8" s="50" t="e">
        <f t="shared" si="0"/>
        <v>#REF!</v>
      </c>
      <c r="I8" s="50" t="e">
        <f t="shared" si="0"/>
        <v>#REF!</v>
      </c>
      <c r="J8" s="50" t="e">
        <f t="shared" si="0"/>
        <v>#REF!</v>
      </c>
      <c r="K8" s="50" t="e">
        <f t="shared" si="0"/>
        <v>#REF!</v>
      </c>
    </row>
    <row r="9" spans="1:11" ht="26.25" thickBot="1" x14ac:dyDescent="0.25">
      <c r="A9" s="246"/>
      <c r="B9" s="247"/>
      <c r="C9" s="248"/>
      <c r="D9" s="44" t="s">
        <v>619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46"/>
      <c r="B10" s="247"/>
      <c r="C10" s="248"/>
      <c r="D10" s="44" t="s">
        <v>620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46"/>
      <c r="B11" s="247"/>
      <c r="C11" s="248"/>
      <c r="D11" s="44" t="s">
        <v>621</v>
      </c>
      <c r="E11" s="50" t="e">
        <f t="shared" si="1"/>
        <v>#REF!</v>
      </c>
      <c r="F11" s="50" t="e">
        <f t="shared" si="1"/>
        <v>#REF!</v>
      </c>
      <c r="G11" s="50" t="e">
        <f t="shared" si="1"/>
        <v>#REF!</v>
      </c>
      <c r="H11" s="50" t="e">
        <f t="shared" si="1"/>
        <v>#REF!</v>
      </c>
      <c r="I11" s="50" t="e">
        <f t="shared" si="1"/>
        <v>#REF!</v>
      </c>
      <c r="J11" s="50" t="e">
        <f t="shared" si="1"/>
        <v>#REF!</v>
      </c>
      <c r="K11" s="50" t="e">
        <f t="shared" si="1"/>
        <v>#REF!</v>
      </c>
    </row>
    <row r="12" spans="1:11" ht="26.25" thickBot="1" x14ac:dyDescent="0.25">
      <c r="A12" s="246"/>
      <c r="B12" s="247"/>
      <c r="C12" s="248"/>
      <c r="D12" s="44" t="s">
        <v>622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46" t="s">
        <v>623</v>
      </c>
      <c r="B13" s="247" t="s">
        <v>624</v>
      </c>
      <c r="C13" s="248" t="s">
        <v>712</v>
      </c>
      <c r="D13" s="44" t="s">
        <v>617</v>
      </c>
      <c r="E13" s="51" t="e">
        <f>E18+E23+E28+E33</f>
        <v>#REF!</v>
      </c>
      <c r="F13" s="51" t="e">
        <f t="shared" ref="F13:K13" si="2">F18+F23+F28+F33</f>
        <v>#REF!</v>
      </c>
      <c r="G13" s="51" t="e">
        <f t="shared" si="2"/>
        <v>#REF!</v>
      </c>
      <c r="H13" s="51" t="e">
        <f t="shared" si="2"/>
        <v>#REF!</v>
      </c>
      <c r="I13" s="51" t="e">
        <f t="shared" si="2"/>
        <v>#REF!</v>
      </c>
      <c r="J13" s="51" t="e">
        <f t="shared" si="2"/>
        <v>#REF!</v>
      </c>
      <c r="K13" s="51" t="e">
        <f t="shared" si="2"/>
        <v>#REF!</v>
      </c>
    </row>
    <row r="14" spans="1:11" ht="26.25" thickBot="1" x14ac:dyDescent="0.25">
      <c r="A14" s="246"/>
      <c r="B14" s="247"/>
      <c r="C14" s="248"/>
      <c r="D14" s="44" t="s">
        <v>619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46"/>
      <c r="B15" s="247"/>
      <c r="C15" s="248"/>
      <c r="D15" s="44" t="s">
        <v>620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46"/>
      <c r="B16" s="247"/>
      <c r="C16" s="248"/>
      <c r="D16" s="44" t="s">
        <v>621</v>
      </c>
      <c r="E16" s="51" t="e">
        <f t="shared" si="3"/>
        <v>#REF!</v>
      </c>
      <c r="F16" s="51" t="e">
        <f t="shared" si="3"/>
        <v>#REF!</v>
      </c>
      <c r="G16" s="51" t="e">
        <f t="shared" si="3"/>
        <v>#REF!</v>
      </c>
      <c r="H16" s="51" t="e">
        <f t="shared" si="3"/>
        <v>#REF!</v>
      </c>
      <c r="I16" s="51" t="e">
        <f t="shared" si="3"/>
        <v>#REF!</v>
      </c>
      <c r="J16" s="51" t="e">
        <f t="shared" si="3"/>
        <v>#REF!</v>
      </c>
      <c r="K16" s="51" t="e">
        <f t="shared" si="3"/>
        <v>#REF!</v>
      </c>
    </row>
    <row r="17" spans="1:11" ht="26.25" thickBot="1" x14ac:dyDescent="0.25">
      <c r="A17" s="246"/>
      <c r="B17" s="247"/>
      <c r="C17" s="248"/>
      <c r="D17" s="44" t="s">
        <v>622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46" t="s">
        <v>625</v>
      </c>
      <c r="B18" s="247" t="s">
        <v>626</v>
      </c>
      <c r="C18" s="248" t="s">
        <v>712</v>
      </c>
      <c r="D18" s="44" t="s">
        <v>617</v>
      </c>
      <c r="E18" s="52" t="e">
        <f>E19+E20+E21+E22</f>
        <v>#REF!</v>
      </c>
      <c r="F18" s="52" t="e">
        <f>F19+F20+F21+F22</f>
        <v>#REF!</v>
      </c>
      <c r="G18" s="52" t="e">
        <f t="shared" ref="G18:K18" si="4">G19+G20+G21+G22</f>
        <v>#REF!</v>
      </c>
      <c r="H18" s="52" t="e">
        <f t="shared" si="4"/>
        <v>#REF!</v>
      </c>
      <c r="I18" s="52" t="e">
        <f t="shared" si="4"/>
        <v>#REF!</v>
      </c>
      <c r="J18" s="52" t="e">
        <f t="shared" si="4"/>
        <v>#REF!</v>
      </c>
      <c r="K18" s="52" t="e">
        <f t="shared" si="4"/>
        <v>#REF!</v>
      </c>
    </row>
    <row r="19" spans="1:11" ht="26.25" thickBot="1" x14ac:dyDescent="0.25">
      <c r="A19" s="246"/>
      <c r="B19" s="247"/>
      <c r="C19" s="248"/>
      <c r="D19" s="44" t="s">
        <v>619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46"/>
      <c r="B20" s="247"/>
      <c r="C20" s="248"/>
      <c r="D20" s="44" t="s">
        <v>620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46"/>
      <c r="B21" s="247"/>
      <c r="C21" s="248"/>
      <c r="D21" s="44" t="s">
        <v>621</v>
      </c>
      <c r="E21" s="52" t="e">
        <f>F21+G21+H21+I21+J21+K21</f>
        <v>#REF!</v>
      </c>
      <c r="F21" s="52" t="e">
        <f>Программная!#REF!</f>
        <v>#REF!</v>
      </c>
      <c r="G21" s="52" t="e">
        <f>Программная!#REF!</f>
        <v>#REF!</v>
      </c>
      <c r="H21" s="52" t="e">
        <f>Программная!#REF!</f>
        <v>#REF!</v>
      </c>
      <c r="I21" s="52" t="e">
        <f>H21*105.5/100</f>
        <v>#REF!</v>
      </c>
      <c r="J21" s="52" t="e">
        <f>I21*1.055</f>
        <v>#REF!</v>
      </c>
      <c r="K21" s="52" t="e">
        <f>J21*1.055</f>
        <v>#REF!</v>
      </c>
    </row>
    <row r="22" spans="1:11" ht="26.25" thickBot="1" x14ac:dyDescent="0.25">
      <c r="A22" s="246"/>
      <c r="B22" s="247"/>
      <c r="C22" s="248"/>
      <c r="D22" s="44" t="s">
        <v>622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49" t="s">
        <v>627</v>
      </c>
      <c r="B23" s="247" t="s">
        <v>628</v>
      </c>
      <c r="C23" s="248" t="s">
        <v>712</v>
      </c>
      <c r="D23" s="44" t="s">
        <v>617</v>
      </c>
      <c r="E23" s="52" t="e">
        <f>E24+E25+E26+E27</f>
        <v>#REF!</v>
      </c>
      <c r="F23" s="52" t="e">
        <f t="shared" ref="F23:K23" si="5">F24+F25+F26+F27</f>
        <v>#REF!</v>
      </c>
      <c r="G23" s="52" t="e">
        <f t="shared" si="5"/>
        <v>#REF!</v>
      </c>
      <c r="H23" s="52" t="e">
        <f t="shared" si="5"/>
        <v>#REF!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50"/>
      <c r="B24" s="247"/>
      <c r="C24" s="248"/>
      <c r="D24" s="44" t="s">
        <v>619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50"/>
      <c r="B25" s="247"/>
      <c r="C25" s="248"/>
      <c r="D25" s="44" t="s">
        <v>620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50"/>
      <c r="B26" s="247"/>
      <c r="C26" s="248"/>
      <c r="D26" s="44" t="s">
        <v>621</v>
      </c>
      <c r="E26" s="52" t="e">
        <f>F26+G26+H26+I26+J26+K26</f>
        <v>#REF!</v>
      </c>
      <c r="F26" s="52" t="e">
        <f>Программная!#REF!</f>
        <v>#REF!</v>
      </c>
      <c r="G26" s="52" t="e">
        <f>Программная!#REF!</f>
        <v>#REF!</v>
      </c>
      <c r="H26" s="52" t="e">
        <f>Программная!#REF!</f>
        <v>#REF!</v>
      </c>
      <c r="I26" s="52"/>
      <c r="J26" s="52"/>
      <c r="K26" s="52"/>
    </row>
    <row r="27" spans="1:11" ht="26.25" thickBot="1" x14ac:dyDescent="0.25">
      <c r="A27" s="251"/>
      <c r="B27" s="247"/>
      <c r="C27" s="248"/>
      <c r="D27" s="44" t="s">
        <v>622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49" t="s">
        <v>629</v>
      </c>
      <c r="B28" s="247" t="s">
        <v>630</v>
      </c>
      <c r="C28" s="248" t="s">
        <v>712</v>
      </c>
      <c r="D28" s="44" t="s">
        <v>617</v>
      </c>
      <c r="E28" s="52" t="e">
        <f>E29+E30+E31+E32</f>
        <v>#REF!</v>
      </c>
      <c r="F28" s="52" t="e">
        <f t="shared" ref="F28:K28" si="6">F29+F30+F31+F32</f>
        <v>#REF!</v>
      </c>
      <c r="G28" s="52" t="e">
        <f t="shared" si="6"/>
        <v>#REF!</v>
      </c>
      <c r="H28" s="52" t="e">
        <f t="shared" si="6"/>
        <v>#REF!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50"/>
      <c r="B29" s="247"/>
      <c r="C29" s="248"/>
      <c r="D29" s="44" t="s">
        <v>619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50"/>
      <c r="B30" s="247"/>
      <c r="C30" s="248"/>
      <c r="D30" s="44" t="s">
        <v>620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50"/>
      <c r="B31" s="247"/>
      <c r="C31" s="248"/>
      <c r="D31" s="44" t="s">
        <v>621</v>
      </c>
      <c r="E31" s="52" t="e">
        <f>F31+G31+H31+I31+J31+K31</f>
        <v>#REF!</v>
      </c>
      <c r="F31" s="52" t="e">
        <f>Программная!#REF!</f>
        <v>#REF!</v>
      </c>
      <c r="G31" s="52" t="e">
        <f>Программная!#REF!</f>
        <v>#REF!</v>
      </c>
      <c r="H31" s="52" t="e">
        <f>Программная!#REF!</f>
        <v>#REF!</v>
      </c>
      <c r="I31" s="52"/>
      <c r="J31" s="52"/>
      <c r="K31" s="52"/>
    </row>
    <row r="32" spans="1:11" ht="26.25" thickBot="1" x14ac:dyDescent="0.25">
      <c r="A32" s="251"/>
      <c r="B32" s="247"/>
      <c r="C32" s="248"/>
      <c r="D32" s="44" t="s">
        <v>622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49" t="s">
        <v>631</v>
      </c>
      <c r="B33" s="247" t="s">
        <v>632</v>
      </c>
      <c r="C33" s="248" t="s">
        <v>712</v>
      </c>
      <c r="D33" s="44" t="s">
        <v>617</v>
      </c>
      <c r="E33" s="52" t="e">
        <f>E34+E35+E36+E37</f>
        <v>#REF!</v>
      </c>
      <c r="F33" s="52" t="e">
        <f t="shared" ref="F33:K33" si="7">F34+F35+F36+F37</f>
        <v>#REF!</v>
      </c>
      <c r="G33" s="52" t="e">
        <f t="shared" si="7"/>
        <v>#REF!</v>
      </c>
      <c r="H33" s="52" t="e">
        <f t="shared" si="7"/>
        <v>#REF!</v>
      </c>
      <c r="I33" s="52" t="e">
        <f t="shared" si="7"/>
        <v>#REF!</v>
      </c>
      <c r="J33" s="52" t="e">
        <f t="shared" si="7"/>
        <v>#REF!</v>
      </c>
      <c r="K33" s="52" t="e">
        <f t="shared" si="7"/>
        <v>#REF!</v>
      </c>
    </row>
    <row r="34" spans="1:11" ht="26.25" thickBot="1" x14ac:dyDescent="0.25">
      <c r="A34" s="250"/>
      <c r="B34" s="247"/>
      <c r="C34" s="248"/>
      <c r="D34" s="44" t="s">
        <v>619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50"/>
      <c r="B35" s="247"/>
      <c r="C35" s="248"/>
      <c r="D35" s="44" t="s">
        <v>620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50"/>
      <c r="B36" s="247"/>
      <c r="C36" s="248"/>
      <c r="D36" s="44" t="s">
        <v>621</v>
      </c>
      <c r="E36" s="52" t="e">
        <f>F36+G36+H36+I36+J36+K36</f>
        <v>#REF!</v>
      </c>
      <c r="F36" s="52" t="e">
        <f>Программная!#REF!</f>
        <v>#REF!</v>
      </c>
      <c r="G36" s="52" t="e">
        <f>Программная!#REF!</f>
        <v>#REF!</v>
      </c>
      <c r="H36" s="52" t="e">
        <f>Программная!#REF!</f>
        <v>#REF!</v>
      </c>
      <c r="I36" s="52" t="e">
        <f>H36*1.055</f>
        <v>#REF!</v>
      </c>
      <c r="J36" s="52" t="e">
        <f>I36*1.055</f>
        <v>#REF!</v>
      </c>
      <c r="K36" s="52" t="e">
        <f>J36*1.055</f>
        <v>#REF!</v>
      </c>
    </row>
    <row r="37" spans="1:11" ht="26.25" thickBot="1" x14ac:dyDescent="0.25">
      <c r="A37" s="251"/>
      <c r="B37" s="247"/>
      <c r="C37" s="248"/>
      <c r="D37" s="44" t="s">
        <v>622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46" t="s">
        <v>633</v>
      </c>
      <c r="B38" s="247" t="s">
        <v>634</v>
      </c>
      <c r="C38" s="248" t="s">
        <v>712</v>
      </c>
      <c r="D38" s="44" t="s">
        <v>617</v>
      </c>
      <c r="E38" s="51" t="e">
        <f>E43+E48</f>
        <v>#REF!</v>
      </c>
      <c r="F38" s="51" t="e">
        <f t="shared" ref="F38:K38" si="8">F43+F48</f>
        <v>#REF!</v>
      </c>
      <c r="G38" s="51" t="e">
        <f t="shared" si="8"/>
        <v>#REF!</v>
      </c>
      <c r="H38" s="51" t="e">
        <f t="shared" si="8"/>
        <v>#REF!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46"/>
      <c r="B39" s="247"/>
      <c r="C39" s="248"/>
      <c r="D39" s="44" t="s">
        <v>619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46"/>
      <c r="B40" s="247"/>
      <c r="C40" s="248"/>
      <c r="D40" s="44" t="s">
        <v>620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46"/>
      <c r="B41" s="247"/>
      <c r="C41" s="248"/>
      <c r="D41" s="44" t="s">
        <v>621</v>
      </c>
      <c r="E41" s="51" t="e">
        <f t="shared" si="9"/>
        <v>#REF!</v>
      </c>
      <c r="F41" s="51" t="e">
        <f t="shared" si="9"/>
        <v>#REF!</v>
      </c>
      <c r="G41" s="51" t="e">
        <f t="shared" si="9"/>
        <v>#REF!</v>
      </c>
      <c r="H41" s="51" t="e">
        <f t="shared" si="9"/>
        <v>#REF!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46"/>
      <c r="B42" s="247"/>
      <c r="C42" s="248"/>
      <c r="D42" s="44" t="s">
        <v>622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46" t="s">
        <v>635</v>
      </c>
      <c r="B43" s="249" t="s">
        <v>649</v>
      </c>
      <c r="C43" s="248" t="s">
        <v>712</v>
      </c>
      <c r="D43" s="44" t="s">
        <v>617</v>
      </c>
      <c r="E43" s="52" t="e">
        <f>E44+E45+E46+E47</f>
        <v>#REF!</v>
      </c>
      <c r="F43" s="52" t="e">
        <f t="shared" ref="F43:K43" si="10">F44+F45+F46+F47</f>
        <v>#REF!</v>
      </c>
      <c r="G43" s="52" t="e">
        <f t="shared" si="10"/>
        <v>#REF!</v>
      </c>
      <c r="H43" s="52" t="e">
        <f t="shared" si="10"/>
        <v>#REF!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46"/>
      <c r="B44" s="250"/>
      <c r="C44" s="248"/>
      <c r="D44" s="44" t="s">
        <v>619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46"/>
      <c r="B45" s="250"/>
      <c r="C45" s="248"/>
      <c r="D45" s="44" t="s">
        <v>620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46"/>
      <c r="B46" s="250"/>
      <c r="C46" s="248"/>
      <c r="D46" s="44" t="s">
        <v>621</v>
      </c>
      <c r="E46" s="52" t="e">
        <f>F46+G46+H46+I46+J46+K46</f>
        <v>#REF!</v>
      </c>
      <c r="F46" s="52" t="e">
        <f>Программная!#REF!</f>
        <v>#REF!</v>
      </c>
      <c r="G46" s="52" t="e">
        <f>Программная!#REF!</f>
        <v>#REF!</v>
      </c>
      <c r="H46" s="52" t="e">
        <f>Программная!#REF!</f>
        <v>#REF!</v>
      </c>
      <c r="I46" s="54"/>
      <c r="J46" s="54"/>
      <c r="K46" s="54"/>
    </row>
    <row r="47" spans="1:11" ht="26.25" thickBot="1" x14ac:dyDescent="0.25">
      <c r="A47" s="246"/>
      <c r="B47" s="251"/>
      <c r="C47" s="248"/>
      <c r="D47" s="44" t="s">
        <v>622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49" t="s">
        <v>636</v>
      </c>
      <c r="B48" s="249" t="s">
        <v>608</v>
      </c>
      <c r="C48" s="248" t="s">
        <v>712</v>
      </c>
      <c r="D48" s="44" t="s">
        <v>617</v>
      </c>
      <c r="E48" s="52" t="e">
        <f>E49+E50+E51+E52</f>
        <v>#REF!</v>
      </c>
      <c r="F48" s="52" t="e">
        <f t="shared" ref="F48:K48" si="11">F49+F50+F51+F52</f>
        <v>#REF!</v>
      </c>
      <c r="G48" s="52" t="e">
        <f t="shared" si="11"/>
        <v>#REF!</v>
      </c>
      <c r="H48" s="52" t="e">
        <f t="shared" si="11"/>
        <v>#REF!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50"/>
      <c r="B49" s="250"/>
      <c r="C49" s="248"/>
      <c r="D49" s="44" t="s">
        <v>619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50"/>
      <c r="B50" s="250"/>
      <c r="C50" s="248"/>
      <c r="D50" s="44" t="s">
        <v>620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50"/>
      <c r="B51" s="250"/>
      <c r="C51" s="248"/>
      <c r="D51" s="44" t="s">
        <v>621</v>
      </c>
      <c r="E51" s="52" t="e">
        <f>F51+G51+H51+I51+J51+K51</f>
        <v>#REF!</v>
      </c>
      <c r="F51" s="52" t="e">
        <f>Программная!#REF!</f>
        <v>#REF!</v>
      </c>
      <c r="G51" s="52" t="e">
        <f>Программная!#REF!</f>
        <v>#REF!</v>
      </c>
      <c r="H51" s="52" t="e">
        <f>Программная!#REF!</f>
        <v>#REF!</v>
      </c>
      <c r="I51" s="54"/>
      <c r="J51" s="54"/>
      <c r="K51" s="54"/>
    </row>
    <row r="52" spans="1:11" ht="26.25" thickBot="1" x14ac:dyDescent="0.25">
      <c r="A52" s="251"/>
      <c r="B52" s="251"/>
      <c r="C52" s="248"/>
      <c r="D52" s="44" t="s">
        <v>622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46" t="s">
        <v>637</v>
      </c>
      <c r="B53" s="247" t="s">
        <v>638</v>
      </c>
      <c r="C53" s="248" t="s">
        <v>712</v>
      </c>
      <c r="D53" s="44" t="s">
        <v>617</v>
      </c>
      <c r="E53" s="51" t="e">
        <f>E58+E63</f>
        <v>#REF!</v>
      </c>
      <c r="F53" s="51" t="e">
        <f t="shared" ref="F53:K53" si="12">F58+F63</f>
        <v>#REF!</v>
      </c>
      <c r="G53" s="51" t="e">
        <f t="shared" si="12"/>
        <v>#REF!</v>
      </c>
      <c r="H53" s="51" t="e">
        <f t="shared" si="12"/>
        <v>#REF!</v>
      </c>
      <c r="I53" s="51" t="e">
        <f t="shared" si="12"/>
        <v>#REF!</v>
      </c>
      <c r="J53" s="51" t="e">
        <f t="shared" si="12"/>
        <v>#REF!</v>
      </c>
      <c r="K53" s="51" t="e">
        <f t="shared" si="12"/>
        <v>#REF!</v>
      </c>
    </row>
    <row r="54" spans="1:11" ht="26.25" thickBot="1" x14ac:dyDescent="0.25">
      <c r="A54" s="246"/>
      <c r="B54" s="247"/>
      <c r="C54" s="248"/>
      <c r="D54" s="44" t="s">
        <v>619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46"/>
      <c r="B55" s="247"/>
      <c r="C55" s="248"/>
      <c r="D55" s="44" t="s">
        <v>620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46"/>
      <c r="B56" s="247"/>
      <c r="C56" s="248"/>
      <c r="D56" s="44" t="s">
        <v>621</v>
      </c>
      <c r="E56" s="51" t="e">
        <f t="shared" si="13"/>
        <v>#REF!</v>
      </c>
      <c r="F56" s="51" t="e">
        <f t="shared" si="13"/>
        <v>#REF!</v>
      </c>
      <c r="G56" s="51" t="e">
        <f t="shared" si="13"/>
        <v>#REF!</v>
      </c>
      <c r="H56" s="51" t="e">
        <f t="shared" si="13"/>
        <v>#REF!</v>
      </c>
      <c r="I56" s="51" t="e">
        <f t="shared" si="13"/>
        <v>#REF!</v>
      </c>
      <c r="J56" s="51" t="e">
        <f t="shared" si="13"/>
        <v>#REF!</v>
      </c>
      <c r="K56" s="51" t="e">
        <f t="shared" si="13"/>
        <v>#REF!</v>
      </c>
    </row>
    <row r="57" spans="1:11" ht="26.25" thickBot="1" x14ac:dyDescent="0.25">
      <c r="A57" s="246"/>
      <c r="B57" s="247"/>
      <c r="C57" s="248"/>
      <c r="D57" s="44" t="s">
        <v>622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46" t="s">
        <v>639</v>
      </c>
      <c r="B58" s="247" t="s">
        <v>640</v>
      </c>
      <c r="C58" s="248" t="s">
        <v>712</v>
      </c>
      <c r="D58" s="44" t="s">
        <v>617</v>
      </c>
      <c r="E58" s="52" t="e">
        <f>E59+E60+E61+E62</f>
        <v>#REF!</v>
      </c>
      <c r="F58" s="52" t="e">
        <f t="shared" ref="F58:K58" si="14">F59+F60+F61+F62</f>
        <v>#REF!</v>
      </c>
      <c r="G58" s="52" t="e">
        <f t="shared" si="14"/>
        <v>#REF!</v>
      </c>
      <c r="H58" s="52" t="e">
        <f t="shared" si="14"/>
        <v>#REF!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46"/>
      <c r="B59" s="247"/>
      <c r="C59" s="248"/>
      <c r="D59" s="44" t="s">
        <v>619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46"/>
      <c r="B60" s="247"/>
      <c r="C60" s="248"/>
      <c r="D60" s="44" t="s">
        <v>620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46"/>
      <c r="B61" s="247"/>
      <c r="C61" s="248"/>
      <c r="D61" s="44" t="s">
        <v>621</v>
      </c>
      <c r="E61" s="52" t="e">
        <f>F61+G61+H61+I61+J61+K61</f>
        <v>#REF!</v>
      </c>
      <c r="F61" s="52" t="e">
        <f>Программная!#REF!</f>
        <v>#REF!</v>
      </c>
      <c r="G61" s="52" t="e">
        <f>Программная!#REF!</f>
        <v>#REF!</v>
      </c>
      <c r="H61" s="52" t="e">
        <f>Программная!#REF!</f>
        <v>#REF!</v>
      </c>
      <c r="I61" s="52"/>
      <c r="J61" s="52"/>
      <c r="K61" s="52"/>
    </row>
    <row r="62" spans="1:11" ht="26.25" thickBot="1" x14ac:dyDescent="0.25">
      <c r="A62" s="246"/>
      <c r="B62" s="247"/>
      <c r="C62" s="248"/>
      <c r="D62" s="44" t="s">
        <v>622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49" t="s">
        <v>641</v>
      </c>
      <c r="B63" s="247" t="s">
        <v>642</v>
      </c>
      <c r="C63" s="248" t="s">
        <v>712</v>
      </c>
      <c r="D63" s="44" t="s">
        <v>617</v>
      </c>
      <c r="E63" s="52" t="e">
        <f>E64+E65+E66+E67</f>
        <v>#REF!</v>
      </c>
      <c r="F63" s="52" t="e">
        <f t="shared" ref="F63:K63" si="15">F64+F65+F66+F67</f>
        <v>#REF!</v>
      </c>
      <c r="G63" s="52" t="e">
        <f t="shared" si="15"/>
        <v>#REF!</v>
      </c>
      <c r="H63" s="52" t="e">
        <f t="shared" si="15"/>
        <v>#REF!</v>
      </c>
      <c r="I63" s="52" t="e">
        <f t="shared" si="15"/>
        <v>#REF!</v>
      </c>
      <c r="J63" s="52" t="e">
        <f t="shared" si="15"/>
        <v>#REF!</v>
      </c>
      <c r="K63" s="52" t="e">
        <f t="shared" si="15"/>
        <v>#REF!</v>
      </c>
    </row>
    <row r="64" spans="1:11" ht="26.25" thickBot="1" x14ac:dyDescent="0.25">
      <c r="A64" s="250"/>
      <c r="B64" s="247"/>
      <c r="C64" s="248"/>
      <c r="D64" s="44" t="s">
        <v>619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50"/>
      <c r="B65" s="247"/>
      <c r="C65" s="248"/>
      <c r="D65" s="44" t="s">
        <v>620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50"/>
      <c r="B66" s="247"/>
      <c r="C66" s="248"/>
      <c r="D66" s="44" t="s">
        <v>621</v>
      </c>
      <c r="E66" s="52" t="e">
        <f>F66+G66+H66+I66+J66+K66</f>
        <v>#REF!</v>
      </c>
      <c r="F66" s="52" t="e">
        <f>Программная!#REF!</f>
        <v>#REF!</v>
      </c>
      <c r="G66" s="52" t="e">
        <f>Программная!#REF!</f>
        <v>#REF!</v>
      </c>
      <c r="H66" s="52" t="e">
        <f>Программная!#REF!</f>
        <v>#REF!</v>
      </c>
      <c r="I66" s="52" t="e">
        <f>H66*1.07</f>
        <v>#REF!</v>
      </c>
      <c r="J66" s="52" t="e">
        <f>I66*1.075</f>
        <v>#REF!</v>
      </c>
      <c r="K66" s="52" t="e">
        <f>J66*1.08</f>
        <v>#REF!</v>
      </c>
    </row>
    <row r="67" spans="1:11" ht="26.25" thickBot="1" x14ac:dyDescent="0.25">
      <c r="A67" s="251"/>
      <c r="B67" s="247"/>
      <c r="C67" s="248"/>
      <c r="D67" s="44" t="s">
        <v>622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46" t="s">
        <v>643</v>
      </c>
      <c r="B68" s="247" t="s">
        <v>644</v>
      </c>
      <c r="C68" s="248" t="s">
        <v>712</v>
      </c>
      <c r="D68" s="44" t="s">
        <v>617</v>
      </c>
      <c r="E68" s="51" t="e">
        <f>E73+E78</f>
        <v>#REF!</v>
      </c>
      <c r="F68" s="51" t="e">
        <f t="shared" ref="F68:K68" si="16">F73+F78</f>
        <v>#REF!</v>
      </c>
      <c r="G68" s="51" t="e">
        <f t="shared" si="16"/>
        <v>#REF!</v>
      </c>
      <c r="H68" s="51" t="e">
        <f t="shared" si="16"/>
        <v>#REF!</v>
      </c>
      <c r="I68" s="51" t="e">
        <f t="shared" si="16"/>
        <v>#REF!</v>
      </c>
      <c r="J68" s="51" t="e">
        <f t="shared" si="16"/>
        <v>#REF!</v>
      </c>
      <c r="K68" s="51" t="e">
        <f t="shared" si="16"/>
        <v>#REF!</v>
      </c>
    </row>
    <row r="69" spans="1:11" ht="26.25" thickBot="1" x14ac:dyDescent="0.25">
      <c r="A69" s="246"/>
      <c r="B69" s="247"/>
      <c r="C69" s="248"/>
      <c r="D69" s="44" t="s">
        <v>619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46"/>
      <c r="B70" s="247"/>
      <c r="C70" s="248"/>
      <c r="D70" s="44" t="s">
        <v>620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46"/>
      <c r="B71" s="247"/>
      <c r="C71" s="248"/>
      <c r="D71" s="44" t="s">
        <v>621</v>
      </c>
      <c r="E71" s="51" t="e">
        <f t="shared" si="17"/>
        <v>#REF!</v>
      </c>
      <c r="F71" s="51" t="e">
        <f t="shared" si="17"/>
        <v>#REF!</v>
      </c>
      <c r="G71" s="51" t="e">
        <f t="shared" si="17"/>
        <v>#REF!</v>
      </c>
      <c r="H71" s="51" t="e">
        <f t="shared" si="17"/>
        <v>#REF!</v>
      </c>
      <c r="I71" s="51" t="e">
        <f t="shared" si="17"/>
        <v>#REF!</v>
      </c>
      <c r="J71" s="51" t="e">
        <f t="shared" si="17"/>
        <v>#REF!</v>
      </c>
      <c r="K71" s="51" t="e">
        <f t="shared" si="17"/>
        <v>#REF!</v>
      </c>
    </row>
    <row r="72" spans="1:11" ht="26.25" thickBot="1" x14ac:dyDescent="0.25">
      <c r="A72" s="246"/>
      <c r="B72" s="247"/>
      <c r="C72" s="248"/>
      <c r="D72" s="44" t="s">
        <v>622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46" t="s">
        <v>645</v>
      </c>
      <c r="B73" s="247" t="s">
        <v>646</v>
      </c>
      <c r="C73" s="248" t="s">
        <v>712</v>
      </c>
      <c r="D73" s="44" t="s">
        <v>617</v>
      </c>
      <c r="E73" s="52" t="e">
        <f>E74+E75+E76+E77</f>
        <v>#REF!</v>
      </c>
      <c r="F73" s="52" t="e">
        <f t="shared" ref="F73:K73" si="18">F74+F75+F76+F77</f>
        <v>#REF!</v>
      </c>
      <c r="G73" s="52" t="e">
        <f t="shared" si="18"/>
        <v>#REF!</v>
      </c>
      <c r="H73" s="52" t="e">
        <f t="shared" si="18"/>
        <v>#REF!</v>
      </c>
      <c r="I73" s="52" t="e">
        <f t="shared" si="18"/>
        <v>#REF!</v>
      </c>
      <c r="J73" s="52" t="e">
        <f t="shared" si="18"/>
        <v>#REF!</v>
      </c>
      <c r="K73" s="52" t="e">
        <f t="shared" si="18"/>
        <v>#REF!</v>
      </c>
    </row>
    <row r="74" spans="1:11" ht="26.25" thickBot="1" x14ac:dyDescent="0.25">
      <c r="A74" s="246"/>
      <c r="B74" s="247"/>
      <c r="C74" s="248"/>
      <c r="D74" s="44" t="s">
        <v>619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46"/>
      <c r="B75" s="247"/>
      <c r="C75" s="248"/>
      <c r="D75" s="44" t="s">
        <v>620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46"/>
      <c r="B76" s="247"/>
      <c r="C76" s="248"/>
      <c r="D76" s="44" t="s">
        <v>621</v>
      </c>
      <c r="E76" s="52" t="e">
        <f>F76+G76+H76+I76+J76+K76</f>
        <v>#REF!</v>
      </c>
      <c r="F76" s="52" t="e">
        <f>Программная!#REF!</f>
        <v>#REF!</v>
      </c>
      <c r="G76" s="52" t="e">
        <f>Программная!#REF!</f>
        <v>#REF!</v>
      </c>
      <c r="H76" s="52" t="e">
        <f>Программная!#REF!</f>
        <v>#REF!</v>
      </c>
      <c r="I76" s="52" t="e">
        <f>H76*1.075</f>
        <v>#REF!</v>
      </c>
      <c r="J76" s="52" t="e">
        <f>I76*1.085</f>
        <v>#REF!</v>
      </c>
      <c r="K76" s="52" t="e">
        <f>J76*1.095</f>
        <v>#REF!</v>
      </c>
    </row>
    <row r="77" spans="1:11" ht="26.25" thickBot="1" x14ac:dyDescent="0.25">
      <c r="A77" s="246"/>
      <c r="B77" s="247"/>
      <c r="C77" s="248"/>
      <c r="D77" s="44" t="s">
        <v>622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49" t="s">
        <v>647</v>
      </c>
      <c r="B78" s="247" t="s">
        <v>648</v>
      </c>
      <c r="C78" s="248" t="s">
        <v>712</v>
      </c>
      <c r="D78" s="44" t="s">
        <v>617</v>
      </c>
      <c r="E78" s="52" t="e">
        <f>E79+E80+E81+E82</f>
        <v>#REF!</v>
      </c>
      <c r="F78" s="52" t="e">
        <f t="shared" ref="F78:K78" si="19">F79+F80+F81+F82</f>
        <v>#REF!</v>
      </c>
      <c r="G78" s="52" t="e">
        <f t="shared" si="19"/>
        <v>#REF!</v>
      </c>
      <c r="H78" s="52" t="e">
        <f t="shared" si="19"/>
        <v>#REF!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50"/>
      <c r="B79" s="247"/>
      <c r="C79" s="248"/>
      <c r="D79" s="44" t="s">
        <v>619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50"/>
      <c r="B80" s="247"/>
      <c r="C80" s="248"/>
      <c r="D80" s="44" t="s">
        <v>620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50"/>
      <c r="B81" s="247"/>
      <c r="C81" s="248"/>
      <c r="D81" s="44" t="s">
        <v>621</v>
      </c>
      <c r="E81" s="52" t="e">
        <f>F81+G81+H81+I81+J81+K81</f>
        <v>#REF!</v>
      </c>
      <c r="F81" s="52" t="e">
        <f>Программная!#REF!</f>
        <v>#REF!</v>
      </c>
      <c r="G81" s="52" t="e">
        <f>Программная!#REF!</f>
        <v>#REF!</v>
      </c>
      <c r="H81" s="52" t="e">
        <f>Программная!#REF!</f>
        <v>#REF!</v>
      </c>
      <c r="I81" s="52"/>
      <c r="J81" s="52"/>
      <c r="K81" s="52"/>
    </row>
    <row r="82" spans="1:11" ht="26.25" thickBot="1" x14ac:dyDescent="0.25">
      <c r="A82" s="251"/>
      <c r="B82" s="247"/>
      <c r="C82" s="248"/>
      <c r="D82" s="44" t="s">
        <v>622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topLeftCell="A19" zoomScale="90" zoomScaleNormal="90" workbookViewId="0">
      <selection activeCell="I24" sqref="I24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6" max="6" width="10" customWidth="1"/>
    <col min="7" max="7" width="11" customWidth="1"/>
    <col min="8" max="11" width="11.140625" customWidth="1"/>
    <col min="12" max="12" width="23.140625" customWidth="1"/>
  </cols>
  <sheetData>
    <row r="1" spans="1:12" ht="15.75" x14ac:dyDescent="0.25">
      <c r="A1" s="252" t="s">
        <v>707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6.5" thickBot="1" x14ac:dyDescent="0.3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5.75" thickBot="1" x14ac:dyDescent="0.3">
      <c r="A3" s="253" t="s">
        <v>613</v>
      </c>
      <c r="B3" s="253" t="s">
        <v>650</v>
      </c>
      <c r="C3" s="253"/>
      <c r="D3" s="253" t="s">
        <v>651</v>
      </c>
      <c r="E3" s="253"/>
      <c r="F3" s="253" t="s">
        <v>652</v>
      </c>
      <c r="G3" s="253"/>
      <c r="H3" s="253"/>
      <c r="I3" s="253"/>
      <c r="J3" s="253"/>
      <c r="K3" s="253"/>
      <c r="L3" s="253" t="s">
        <v>653</v>
      </c>
    </row>
    <row r="4" spans="1:12" ht="27" thickBot="1" x14ac:dyDescent="0.3">
      <c r="A4" s="253"/>
      <c r="B4" s="44" t="s">
        <v>654</v>
      </c>
      <c r="C4" s="46" t="s">
        <v>655</v>
      </c>
      <c r="D4" s="253"/>
      <c r="E4" s="253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53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54" t="s">
        <v>713</v>
      </c>
      <c r="B6" s="46" t="s">
        <v>656</v>
      </c>
      <c r="C6" s="46" t="s">
        <v>657</v>
      </c>
      <c r="D6" s="46" t="s">
        <v>658</v>
      </c>
      <c r="E6" s="47" t="e">
        <f>F6+G6+H6+I6+J6+K6</f>
        <v>#REF!</v>
      </c>
      <c r="F6" s="48" t="e">
        <f>F11+F36+F51+F66</f>
        <v>#REF!</v>
      </c>
      <c r="G6" s="48" t="e">
        <f t="shared" ref="F6:K10" si="0">G11+G36+G51+G66</f>
        <v>#REF!</v>
      </c>
      <c r="H6" s="48" t="e">
        <f t="shared" si="0"/>
        <v>#REF!</v>
      </c>
      <c r="I6" s="48" t="e">
        <f t="shared" si="0"/>
        <v>#REF!</v>
      </c>
      <c r="J6" s="48" t="e">
        <f t="shared" si="0"/>
        <v>#REF!</v>
      </c>
      <c r="K6" s="48" t="e">
        <f t="shared" si="0"/>
        <v>#REF!</v>
      </c>
      <c r="L6" s="257" t="s">
        <v>659</v>
      </c>
    </row>
    <row r="7" spans="1:12" ht="27" thickBot="1" x14ac:dyDescent="0.3">
      <c r="A7" s="255"/>
      <c r="B7" s="46" t="s">
        <v>656</v>
      </c>
      <c r="C7" s="46" t="s">
        <v>657</v>
      </c>
      <c r="D7" s="46" t="s">
        <v>619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58"/>
    </row>
    <row r="8" spans="1:12" ht="27" thickBot="1" x14ac:dyDescent="0.3">
      <c r="A8" s="255"/>
      <c r="B8" s="46" t="s">
        <v>656</v>
      </c>
      <c r="C8" s="46" t="s">
        <v>657</v>
      </c>
      <c r="D8" s="46" t="s">
        <v>620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58"/>
    </row>
    <row r="9" spans="1:12" ht="27" thickBot="1" x14ac:dyDescent="0.3">
      <c r="A9" s="255"/>
      <c r="B9" s="46" t="s">
        <v>656</v>
      </c>
      <c r="C9" s="46" t="s">
        <v>657</v>
      </c>
      <c r="D9" s="46" t="s">
        <v>660</v>
      </c>
      <c r="E9" s="47" t="e">
        <f t="shared" si="1"/>
        <v>#REF!</v>
      </c>
      <c r="F9" s="48" t="e">
        <f t="shared" si="0"/>
        <v>#REF!</v>
      </c>
      <c r="G9" s="48" t="e">
        <f t="shared" si="0"/>
        <v>#REF!</v>
      </c>
      <c r="H9" s="48" t="e">
        <f t="shared" si="0"/>
        <v>#REF!</v>
      </c>
      <c r="I9" s="48" t="e">
        <f t="shared" si="0"/>
        <v>#REF!</v>
      </c>
      <c r="J9" s="48" t="e">
        <f t="shared" si="0"/>
        <v>#REF!</v>
      </c>
      <c r="K9" s="48" t="e">
        <f t="shared" si="0"/>
        <v>#REF!</v>
      </c>
      <c r="L9" s="258"/>
    </row>
    <row r="10" spans="1:12" ht="27" thickBot="1" x14ac:dyDescent="0.3">
      <c r="A10" s="256"/>
      <c r="B10" s="46" t="s">
        <v>656</v>
      </c>
      <c r="C10" s="46" t="s">
        <v>657</v>
      </c>
      <c r="D10" s="46" t="s">
        <v>661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59"/>
    </row>
    <row r="11" spans="1:12" ht="15.75" thickBot="1" x14ac:dyDescent="0.3">
      <c r="A11" s="260" t="s">
        <v>662</v>
      </c>
      <c r="B11" s="46" t="s">
        <v>656</v>
      </c>
      <c r="C11" s="46" t="s">
        <v>657</v>
      </c>
      <c r="D11" s="46" t="s">
        <v>658</v>
      </c>
      <c r="E11" s="47" t="e">
        <f t="shared" si="1"/>
        <v>#REF!</v>
      </c>
      <c r="F11" s="47" t="e">
        <f>F16+F21+F26+F31</f>
        <v>#REF!</v>
      </c>
      <c r="G11" s="47" t="e">
        <f t="shared" ref="F11:K15" si="2">G16+G21+G26+G31</f>
        <v>#REF!</v>
      </c>
      <c r="H11" s="47" t="e">
        <f t="shared" si="2"/>
        <v>#REF!</v>
      </c>
      <c r="I11" s="47" t="e">
        <f t="shared" si="2"/>
        <v>#REF!</v>
      </c>
      <c r="J11" s="47" t="e">
        <f t="shared" si="2"/>
        <v>#REF!</v>
      </c>
      <c r="K11" s="47" t="e">
        <f t="shared" si="2"/>
        <v>#REF!</v>
      </c>
      <c r="L11" s="263" t="s">
        <v>659</v>
      </c>
    </row>
    <row r="12" spans="1:12" ht="27" thickBot="1" x14ac:dyDescent="0.3">
      <c r="A12" s="261"/>
      <c r="B12" s="46" t="s">
        <v>656</v>
      </c>
      <c r="C12" s="46" t="s">
        <v>657</v>
      </c>
      <c r="D12" s="46" t="s">
        <v>619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63"/>
    </row>
    <row r="13" spans="1:12" ht="27" thickBot="1" x14ac:dyDescent="0.3">
      <c r="A13" s="261"/>
      <c r="B13" s="46" t="s">
        <v>656</v>
      </c>
      <c r="C13" s="46" t="s">
        <v>657</v>
      </c>
      <c r="D13" s="46" t="s">
        <v>620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63"/>
    </row>
    <row r="14" spans="1:12" ht="27" thickBot="1" x14ac:dyDescent="0.3">
      <c r="A14" s="261"/>
      <c r="B14" s="46" t="s">
        <v>656</v>
      </c>
      <c r="C14" s="46" t="s">
        <v>657</v>
      </c>
      <c r="D14" s="46" t="s">
        <v>660</v>
      </c>
      <c r="E14" s="47" t="e">
        <f t="shared" si="1"/>
        <v>#REF!</v>
      </c>
      <c r="F14" s="47" t="e">
        <f t="shared" si="2"/>
        <v>#REF!</v>
      </c>
      <c r="G14" s="47" t="e">
        <f t="shared" si="2"/>
        <v>#REF!</v>
      </c>
      <c r="H14" s="47" t="e">
        <f t="shared" si="2"/>
        <v>#REF!</v>
      </c>
      <c r="I14" s="47" t="e">
        <f t="shared" si="2"/>
        <v>#REF!</v>
      </c>
      <c r="J14" s="47" t="e">
        <f t="shared" si="2"/>
        <v>#REF!</v>
      </c>
      <c r="K14" s="47" t="e">
        <f t="shared" si="2"/>
        <v>#REF!</v>
      </c>
      <c r="L14" s="263"/>
    </row>
    <row r="15" spans="1:12" ht="27" thickBot="1" x14ac:dyDescent="0.3">
      <c r="A15" s="262"/>
      <c r="B15" s="46" t="s">
        <v>656</v>
      </c>
      <c r="C15" s="46" t="s">
        <v>657</v>
      </c>
      <c r="D15" s="46" t="s">
        <v>661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63"/>
    </row>
    <row r="16" spans="1:12" ht="15.75" thickBot="1" x14ac:dyDescent="0.3">
      <c r="A16" s="260" t="s">
        <v>663</v>
      </c>
      <c r="B16" s="46" t="s">
        <v>656</v>
      </c>
      <c r="C16" s="46" t="s">
        <v>657</v>
      </c>
      <c r="D16" s="46" t="s">
        <v>658</v>
      </c>
      <c r="E16" s="47" t="e">
        <f>F16+G16+H16+I16+J16+K16</f>
        <v>#REF!</v>
      </c>
      <c r="F16" s="47" t="e">
        <f>F17+F18+F19+F20</f>
        <v>#REF!</v>
      </c>
      <c r="G16" s="47" t="e">
        <f t="shared" ref="G16:K16" si="3">G17+G18+G19+G20</f>
        <v>#REF!</v>
      </c>
      <c r="H16" s="47" t="e">
        <f t="shared" si="3"/>
        <v>#REF!</v>
      </c>
      <c r="I16" s="47" t="e">
        <f t="shared" si="3"/>
        <v>#REF!</v>
      </c>
      <c r="J16" s="47" t="e">
        <f t="shared" si="3"/>
        <v>#REF!</v>
      </c>
      <c r="K16" s="47" t="e">
        <f t="shared" si="3"/>
        <v>#REF!</v>
      </c>
      <c r="L16" s="263" t="s">
        <v>659</v>
      </c>
    </row>
    <row r="17" spans="1:12" ht="27" thickBot="1" x14ac:dyDescent="0.3">
      <c r="A17" s="261"/>
      <c r="B17" s="46" t="s">
        <v>656</v>
      </c>
      <c r="C17" s="46" t="s">
        <v>657</v>
      </c>
      <c r="D17" s="46" t="s">
        <v>619</v>
      </c>
      <c r="E17" s="47">
        <f t="shared" si="1"/>
        <v>0</v>
      </c>
      <c r="F17" s="47"/>
      <c r="G17" s="47"/>
      <c r="H17" s="47"/>
      <c r="I17" s="47"/>
      <c r="J17" s="47"/>
      <c r="K17" s="47"/>
      <c r="L17" s="263"/>
    </row>
    <row r="18" spans="1:12" ht="27" thickBot="1" x14ac:dyDescent="0.3">
      <c r="A18" s="261"/>
      <c r="B18" s="46" t="s">
        <v>656</v>
      </c>
      <c r="C18" s="46" t="s">
        <v>657</v>
      </c>
      <c r="D18" s="46" t="s">
        <v>620</v>
      </c>
      <c r="E18" s="47">
        <f t="shared" si="1"/>
        <v>0</v>
      </c>
      <c r="F18" s="47"/>
      <c r="G18" s="47"/>
      <c r="H18" s="47"/>
      <c r="I18" s="47"/>
      <c r="J18" s="47"/>
      <c r="K18" s="47"/>
      <c r="L18" s="263"/>
    </row>
    <row r="19" spans="1:12" ht="27" thickBot="1" x14ac:dyDescent="0.3">
      <c r="A19" s="261"/>
      <c r="B19" s="46" t="s">
        <v>656</v>
      </c>
      <c r="C19" s="46" t="s">
        <v>657</v>
      </c>
      <c r="D19" s="46" t="s">
        <v>660</v>
      </c>
      <c r="E19" s="47" t="e">
        <f t="shared" si="1"/>
        <v>#REF!</v>
      </c>
      <c r="F19" s="47" t="e">
        <f>'Расходы по МП'!F21</f>
        <v>#REF!</v>
      </c>
      <c r="G19" s="47" t="e">
        <f>'Расходы по МП'!G21</f>
        <v>#REF!</v>
      </c>
      <c r="H19" s="47" t="e">
        <f>'Расходы по МП'!H21</f>
        <v>#REF!</v>
      </c>
      <c r="I19" s="47" t="e">
        <f>'Расходы по МП'!I21</f>
        <v>#REF!</v>
      </c>
      <c r="J19" s="47" t="e">
        <f>'Расходы по МП'!J21</f>
        <v>#REF!</v>
      </c>
      <c r="K19" s="47" t="e">
        <f>'Расходы по МП'!K21</f>
        <v>#REF!</v>
      </c>
      <c r="L19" s="263"/>
    </row>
    <row r="20" spans="1:12" ht="27" thickBot="1" x14ac:dyDescent="0.3">
      <c r="A20" s="262"/>
      <c r="B20" s="46" t="s">
        <v>656</v>
      </c>
      <c r="C20" s="46" t="s">
        <v>657</v>
      </c>
      <c r="D20" s="46" t="s">
        <v>661</v>
      </c>
      <c r="E20" s="47">
        <f t="shared" si="1"/>
        <v>0</v>
      </c>
      <c r="F20" s="47"/>
      <c r="G20" s="47"/>
      <c r="H20" s="47"/>
      <c r="I20" s="47"/>
      <c r="J20" s="47"/>
      <c r="K20" s="47"/>
      <c r="L20" s="263"/>
    </row>
    <row r="21" spans="1:12" ht="15.75" thickBot="1" x14ac:dyDescent="0.3">
      <c r="A21" s="260" t="s">
        <v>664</v>
      </c>
      <c r="B21" s="46" t="s">
        <v>656</v>
      </c>
      <c r="C21" s="46" t="s">
        <v>657</v>
      </c>
      <c r="D21" s="46" t="s">
        <v>658</v>
      </c>
      <c r="E21" s="47" t="e">
        <f t="shared" si="1"/>
        <v>#REF!</v>
      </c>
      <c r="F21" s="49" t="e">
        <f>F22+F23+F24+F25</f>
        <v>#REF!</v>
      </c>
      <c r="G21" s="49" t="e">
        <f t="shared" ref="G21:K21" si="4">G22+G23+G24+G25</f>
        <v>#REF!</v>
      </c>
      <c r="H21" s="49" t="e">
        <f t="shared" si="4"/>
        <v>#REF!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63" t="s">
        <v>659</v>
      </c>
    </row>
    <row r="22" spans="1:12" ht="27" thickBot="1" x14ac:dyDescent="0.3">
      <c r="A22" s="261"/>
      <c r="B22" s="46" t="s">
        <v>656</v>
      </c>
      <c r="C22" s="46" t="s">
        <v>657</v>
      </c>
      <c r="D22" s="46" t="s">
        <v>619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63"/>
    </row>
    <row r="23" spans="1:12" ht="27" thickBot="1" x14ac:dyDescent="0.3">
      <c r="A23" s="261"/>
      <c r="B23" s="46" t="s">
        <v>656</v>
      </c>
      <c r="C23" s="46" t="s">
        <v>657</v>
      </c>
      <c r="D23" s="46" t="s">
        <v>620</v>
      </c>
      <c r="E23" s="47">
        <f t="shared" si="1"/>
        <v>0</v>
      </c>
      <c r="F23" s="47"/>
      <c r="G23" s="47"/>
      <c r="H23" s="47"/>
      <c r="I23" s="47"/>
      <c r="J23" s="47"/>
      <c r="K23" s="47"/>
      <c r="L23" s="263"/>
    </row>
    <row r="24" spans="1:12" ht="27" thickBot="1" x14ac:dyDescent="0.3">
      <c r="A24" s="261"/>
      <c r="B24" s="46" t="s">
        <v>656</v>
      </c>
      <c r="C24" s="46" t="s">
        <v>657</v>
      </c>
      <c r="D24" s="46" t="s">
        <v>660</v>
      </c>
      <c r="E24" s="47" t="e">
        <f t="shared" si="1"/>
        <v>#REF!</v>
      </c>
      <c r="F24" s="47" t="e">
        <f>'Расходы по МП'!F26</f>
        <v>#REF!</v>
      </c>
      <c r="G24" s="47" t="e">
        <f>'Расходы по МП'!G26</f>
        <v>#REF!</v>
      </c>
      <c r="H24" s="47" t="e">
        <f>'Расходы по МП'!H26</f>
        <v>#REF!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63"/>
    </row>
    <row r="25" spans="1:12" ht="27" thickBot="1" x14ac:dyDescent="0.3">
      <c r="A25" s="262"/>
      <c r="B25" s="46" t="s">
        <v>656</v>
      </c>
      <c r="C25" s="46" t="s">
        <v>657</v>
      </c>
      <c r="D25" s="46" t="s">
        <v>661</v>
      </c>
      <c r="E25" s="47">
        <f t="shared" si="1"/>
        <v>0</v>
      </c>
      <c r="F25" s="47"/>
      <c r="G25" s="47"/>
      <c r="H25" s="47"/>
      <c r="I25" s="47"/>
      <c r="J25" s="47"/>
      <c r="K25" s="47"/>
      <c r="L25" s="263"/>
    </row>
    <row r="26" spans="1:12" ht="15.75" thickBot="1" x14ac:dyDescent="0.3">
      <c r="A26" s="260" t="s">
        <v>665</v>
      </c>
      <c r="B26" s="46" t="s">
        <v>656</v>
      </c>
      <c r="C26" s="46" t="s">
        <v>657</v>
      </c>
      <c r="D26" s="46" t="s">
        <v>658</v>
      </c>
      <c r="E26" s="47" t="e">
        <f t="shared" si="1"/>
        <v>#REF!</v>
      </c>
      <c r="F26" s="47" t="e">
        <f>F27+F28+F29+F30</f>
        <v>#REF!</v>
      </c>
      <c r="G26" s="47" t="e">
        <f t="shared" ref="G26:K26" si="5">G27+G28+G29+G30</f>
        <v>#REF!</v>
      </c>
      <c r="H26" s="47" t="e">
        <f t="shared" si="5"/>
        <v>#REF!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63" t="s">
        <v>659</v>
      </c>
    </row>
    <row r="27" spans="1:12" ht="27" thickBot="1" x14ac:dyDescent="0.3">
      <c r="A27" s="261"/>
      <c r="B27" s="46" t="s">
        <v>656</v>
      </c>
      <c r="C27" s="46" t="s">
        <v>657</v>
      </c>
      <c r="D27" s="46" t="s">
        <v>619</v>
      </c>
      <c r="E27" s="47">
        <f t="shared" si="1"/>
        <v>0</v>
      </c>
      <c r="F27" s="47"/>
      <c r="G27" s="47"/>
      <c r="H27" s="47"/>
      <c r="I27" s="47"/>
      <c r="J27" s="47"/>
      <c r="K27" s="47"/>
      <c r="L27" s="263"/>
    </row>
    <row r="28" spans="1:12" ht="27" thickBot="1" x14ac:dyDescent="0.3">
      <c r="A28" s="261"/>
      <c r="B28" s="46" t="s">
        <v>656</v>
      </c>
      <c r="C28" s="46" t="s">
        <v>657</v>
      </c>
      <c r="D28" s="46" t="s">
        <v>620</v>
      </c>
      <c r="E28" s="47">
        <f t="shared" si="1"/>
        <v>0</v>
      </c>
      <c r="F28" s="47"/>
      <c r="G28" s="47"/>
      <c r="H28" s="47"/>
      <c r="I28" s="47"/>
      <c r="J28" s="47"/>
      <c r="K28" s="47"/>
      <c r="L28" s="263"/>
    </row>
    <row r="29" spans="1:12" ht="27" thickBot="1" x14ac:dyDescent="0.3">
      <c r="A29" s="261"/>
      <c r="B29" s="46" t="s">
        <v>656</v>
      </c>
      <c r="C29" s="46" t="s">
        <v>657</v>
      </c>
      <c r="D29" s="46" t="s">
        <v>660</v>
      </c>
      <c r="E29" s="47" t="e">
        <f t="shared" si="1"/>
        <v>#REF!</v>
      </c>
      <c r="F29" s="47" t="e">
        <f>'Расходы по МП'!F31</f>
        <v>#REF!</v>
      </c>
      <c r="G29" s="47" t="e">
        <f>'Расходы по МП'!G31</f>
        <v>#REF!</v>
      </c>
      <c r="H29" s="47" t="e">
        <f>'Расходы по МП'!H31</f>
        <v>#REF!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63"/>
    </row>
    <row r="30" spans="1:12" ht="27" thickBot="1" x14ac:dyDescent="0.3">
      <c r="A30" s="262"/>
      <c r="B30" s="46" t="s">
        <v>656</v>
      </c>
      <c r="C30" s="46" t="s">
        <v>657</v>
      </c>
      <c r="D30" s="46" t="s">
        <v>661</v>
      </c>
      <c r="E30" s="47">
        <f t="shared" si="1"/>
        <v>0</v>
      </c>
      <c r="F30" s="47"/>
      <c r="G30" s="47"/>
      <c r="H30" s="47"/>
      <c r="I30" s="47"/>
      <c r="J30" s="47"/>
      <c r="K30" s="47"/>
      <c r="L30" s="263"/>
    </row>
    <row r="31" spans="1:12" ht="15.75" thickBot="1" x14ac:dyDescent="0.3">
      <c r="A31" s="260" t="s">
        <v>666</v>
      </c>
      <c r="B31" s="46" t="s">
        <v>656</v>
      </c>
      <c r="C31" s="46" t="s">
        <v>657</v>
      </c>
      <c r="D31" s="46" t="s">
        <v>658</v>
      </c>
      <c r="E31" s="47" t="e">
        <f t="shared" si="1"/>
        <v>#REF!</v>
      </c>
      <c r="F31" s="47" t="e">
        <f>F32+F33+F34+F35</f>
        <v>#REF!</v>
      </c>
      <c r="G31" s="47" t="e">
        <f t="shared" ref="G31:K31" si="6">G32+G33+G34+G35</f>
        <v>#REF!</v>
      </c>
      <c r="H31" s="47" t="e">
        <f t="shared" si="6"/>
        <v>#REF!</v>
      </c>
      <c r="I31" s="47" t="e">
        <f t="shared" si="6"/>
        <v>#REF!</v>
      </c>
      <c r="J31" s="47" t="e">
        <f t="shared" si="6"/>
        <v>#REF!</v>
      </c>
      <c r="K31" s="47" t="e">
        <f t="shared" si="6"/>
        <v>#REF!</v>
      </c>
      <c r="L31" s="263" t="s">
        <v>659</v>
      </c>
    </row>
    <row r="32" spans="1:12" ht="27" thickBot="1" x14ac:dyDescent="0.3">
      <c r="A32" s="261"/>
      <c r="B32" s="46" t="s">
        <v>656</v>
      </c>
      <c r="C32" s="46" t="s">
        <v>657</v>
      </c>
      <c r="D32" s="46" t="s">
        <v>619</v>
      </c>
      <c r="E32" s="47">
        <f t="shared" si="1"/>
        <v>0</v>
      </c>
      <c r="F32" s="47"/>
      <c r="G32" s="47"/>
      <c r="H32" s="47"/>
      <c r="I32" s="47"/>
      <c r="J32" s="47"/>
      <c r="K32" s="47"/>
      <c r="L32" s="263"/>
    </row>
    <row r="33" spans="1:12" ht="27" thickBot="1" x14ac:dyDescent="0.3">
      <c r="A33" s="261"/>
      <c r="B33" s="46" t="s">
        <v>656</v>
      </c>
      <c r="C33" s="46" t="s">
        <v>657</v>
      </c>
      <c r="D33" s="46" t="s">
        <v>620</v>
      </c>
      <c r="E33" s="47">
        <f t="shared" si="1"/>
        <v>0</v>
      </c>
      <c r="F33" s="47"/>
      <c r="G33" s="47"/>
      <c r="H33" s="47"/>
      <c r="I33" s="47"/>
      <c r="J33" s="47"/>
      <c r="K33" s="47"/>
      <c r="L33" s="263"/>
    </row>
    <row r="34" spans="1:12" ht="27" thickBot="1" x14ac:dyDescent="0.3">
      <c r="A34" s="261"/>
      <c r="B34" s="46" t="s">
        <v>656</v>
      </c>
      <c r="C34" s="46" t="s">
        <v>657</v>
      </c>
      <c r="D34" s="46" t="s">
        <v>660</v>
      </c>
      <c r="E34" s="47" t="e">
        <f t="shared" si="1"/>
        <v>#REF!</v>
      </c>
      <c r="F34" s="47" t="e">
        <f>'Расходы по МП'!F36</f>
        <v>#REF!</v>
      </c>
      <c r="G34" s="47" t="e">
        <f>'Расходы по МП'!G36</f>
        <v>#REF!</v>
      </c>
      <c r="H34" s="47" t="e">
        <f>'Расходы по МП'!H36</f>
        <v>#REF!</v>
      </c>
      <c r="I34" s="47" t="e">
        <f>'Расходы по МП'!I36</f>
        <v>#REF!</v>
      </c>
      <c r="J34" s="47" t="e">
        <f>'Расходы по МП'!J36</f>
        <v>#REF!</v>
      </c>
      <c r="K34" s="47" t="e">
        <f>'Расходы по МП'!K36</f>
        <v>#REF!</v>
      </c>
      <c r="L34" s="263"/>
    </row>
    <row r="35" spans="1:12" ht="27" thickBot="1" x14ac:dyDescent="0.3">
      <c r="A35" s="262"/>
      <c r="B35" s="46" t="s">
        <v>656</v>
      </c>
      <c r="C35" s="46" t="s">
        <v>657</v>
      </c>
      <c r="D35" s="46" t="s">
        <v>661</v>
      </c>
      <c r="E35" s="47">
        <f t="shared" si="1"/>
        <v>0</v>
      </c>
      <c r="F35" s="47"/>
      <c r="G35" s="47"/>
      <c r="H35" s="47"/>
      <c r="I35" s="47"/>
      <c r="J35" s="47"/>
      <c r="K35" s="47"/>
      <c r="L35" s="263"/>
    </row>
    <row r="36" spans="1:12" ht="15.75" thickBot="1" x14ac:dyDescent="0.3">
      <c r="A36" s="260" t="s">
        <v>667</v>
      </c>
      <c r="B36" s="46" t="s">
        <v>656</v>
      </c>
      <c r="C36" s="46" t="s">
        <v>657</v>
      </c>
      <c r="D36" s="46" t="s">
        <v>658</v>
      </c>
      <c r="E36" s="47" t="e">
        <f t="shared" si="1"/>
        <v>#REF!</v>
      </c>
      <c r="F36" s="47" t="e">
        <f t="shared" ref="F36:K40" si="7">F41+F46</f>
        <v>#REF!</v>
      </c>
      <c r="G36" s="47" t="e">
        <f t="shared" si="7"/>
        <v>#REF!</v>
      </c>
      <c r="H36" s="47" t="e">
        <f t="shared" si="7"/>
        <v>#REF!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63" t="s">
        <v>659</v>
      </c>
    </row>
    <row r="37" spans="1:12" ht="27" thickBot="1" x14ac:dyDescent="0.3">
      <c r="A37" s="261"/>
      <c r="B37" s="46" t="s">
        <v>656</v>
      </c>
      <c r="C37" s="46" t="s">
        <v>657</v>
      </c>
      <c r="D37" s="46" t="s">
        <v>619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63"/>
    </row>
    <row r="38" spans="1:12" ht="27" thickBot="1" x14ac:dyDescent="0.3">
      <c r="A38" s="261"/>
      <c r="B38" s="46" t="s">
        <v>656</v>
      </c>
      <c r="C38" s="46" t="s">
        <v>657</v>
      </c>
      <c r="D38" s="46" t="s">
        <v>620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63"/>
    </row>
    <row r="39" spans="1:12" ht="27" thickBot="1" x14ac:dyDescent="0.3">
      <c r="A39" s="261"/>
      <c r="B39" s="46" t="s">
        <v>656</v>
      </c>
      <c r="C39" s="46" t="s">
        <v>657</v>
      </c>
      <c r="D39" s="46" t="s">
        <v>660</v>
      </c>
      <c r="E39" s="47" t="e">
        <f t="shared" si="1"/>
        <v>#REF!</v>
      </c>
      <c r="F39" s="47" t="e">
        <f t="shared" si="7"/>
        <v>#REF!</v>
      </c>
      <c r="G39" s="47" t="e">
        <f t="shared" si="7"/>
        <v>#REF!</v>
      </c>
      <c r="H39" s="47" t="e">
        <f t="shared" si="7"/>
        <v>#REF!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63"/>
    </row>
    <row r="40" spans="1:12" ht="27" thickBot="1" x14ac:dyDescent="0.3">
      <c r="A40" s="262"/>
      <c r="B40" s="46" t="s">
        <v>656</v>
      </c>
      <c r="C40" s="46" t="s">
        <v>657</v>
      </c>
      <c r="D40" s="46" t="s">
        <v>661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63"/>
    </row>
    <row r="41" spans="1:12" ht="15.75" thickBot="1" x14ac:dyDescent="0.3">
      <c r="A41" s="260" t="s">
        <v>675</v>
      </c>
      <c r="B41" s="46" t="s">
        <v>656</v>
      </c>
      <c r="C41" s="46" t="s">
        <v>657</v>
      </c>
      <c r="D41" s="46" t="s">
        <v>658</v>
      </c>
      <c r="E41" s="47" t="e">
        <f t="shared" si="1"/>
        <v>#REF!</v>
      </c>
      <c r="F41" s="47" t="e">
        <f>F42+F43+F44+F45</f>
        <v>#REF!</v>
      </c>
      <c r="G41" s="47" t="e">
        <f t="shared" ref="G41:K41" si="8">G42+G43+G44+G45</f>
        <v>#REF!</v>
      </c>
      <c r="H41" s="47" t="e">
        <f t="shared" si="8"/>
        <v>#REF!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63" t="s">
        <v>659</v>
      </c>
    </row>
    <row r="42" spans="1:12" ht="27" thickBot="1" x14ac:dyDescent="0.3">
      <c r="A42" s="261"/>
      <c r="B42" s="46" t="s">
        <v>656</v>
      </c>
      <c r="C42" s="46" t="s">
        <v>657</v>
      </c>
      <c r="D42" s="46" t="s">
        <v>619</v>
      </c>
      <c r="E42" s="47">
        <f t="shared" si="1"/>
        <v>0</v>
      </c>
      <c r="F42" s="47"/>
      <c r="G42" s="47"/>
      <c r="H42" s="47"/>
      <c r="I42" s="47"/>
      <c r="J42" s="47"/>
      <c r="K42" s="47"/>
      <c r="L42" s="263"/>
    </row>
    <row r="43" spans="1:12" ht="27" thickBot="1" x14ac:dyDescent="0.3">
      <c r="A43" s="261"/>
      <c r="B43" s="46" t="s">
        <v>656</v>
      </c>
      <c r="C43" s="46" t="s">
        <v>657</v>
      </c>
      <c r="D43" s="46" t="s">
        <v>620</v>
      </c>
      <c r="E43" s="47">
        <f t="shared" si="1"/>
        <v>0</v>
      </c>
      <c r="F43" s="47"/>
      <c r="G43" s="47"/>
      <c r="H43" s="47"/>
      <c r="I43" s="47"/>
      <c r="J43" s="47"/>
      <c r="K43" s="47"/>
      <c r="L43" s="263"/>
    </row>
    <row r="44" spans="1:12" ht="27" thickBot="1" x14ac:dyDescent="0.3">
      <c r="A44" s="261"/>
      <c r="B44" s="46" t="s">
        <v>656</v>
      </c>
      <c r="C44" s="46" t="s">
        <v>657</v>
      </c>
      <c r="D44" s="46" t="s">
        <v>660</v>
      </c>
      <c r="E44" s="47" t="e">
        <f t="shared" si="1"/>
        <v>#REF!</v>
      </c>
      <c r="F44" s="47" t="e">
        <f>'Расходы по МП'!F46</f>
        <v>#REF!</v>
      </c>
      <c r="G44" s="47" t="e">
        <f>'Расходы по МП'!G46</f>
        <v>#REF!</v>
      </c>
      <c r="H44" s="47" t="e">
        <f>'Расходы по МП'!H46</f>
        <v>#REF!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63"/>
    </row>
    <row r="45" spans="1:12" ht="27" thickBot="1" x14ac:dyDescent="0.3">
      <c r="A45" s="262"/>
      <c r="B45" s="46" t="s">
        <v>656</v>
      </c>
      <c r="C45" s="46" t="s">
        <v>657</v>
      </c>
      <c r="D45" s="46" t="s">
        <v>661</v>
      </c>
      <c r="E45" s="47">
        <f t="shared" si="1"/>
        <v>0</v>
      </c>
      <c r="F45" s="47"/>
      <c r="G45" s="47"/>
      <c r="H45" s="47"/>
      <c r="I45" s="47"/>
      <c r="J45" s="47"/>
      <c r="K45" s="47"/>
      <c r="L45" s="263"/>
    </row>
    <row r="46" spans="1:12" ht="15.75" thickBot="1" x14ac:dyDescent="0.3">
      <c r="A46" s="260" t="s">
        <v>668</v>
      </c>
      <c r="B46" s="46" t="s">
        <v>656</v>
      </c>
      <c r="C46" s="46" t="s">
        <v>657</v>
      </c>
      <c r="D46" s="46" t="s">
        <v>658</v>
      </c>
      <c r="E46" s="47" t="e">
        <f t="shared" si="1"/>
        <v>#REF!</v>
      </c>
      <c r="F46" s="47" t="e">
        <f>F47+F48+F49+F50</f>
        <v>#REF!</v>
      </c>
      <c r="G46" s="47" t="e">
        <f t="shared" ref="G46:K46" si="9">G47+G48+G49+G50</f>
        <v>#REF!</v>
      </c>
      <c r="H46" s="47" t="e">
        <f t="shared" si="9"/>
        <v>#REF!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63" t="s">
        <v>659</v>
      </c>
    </row>
    <row r="47" spans="1:12" ht="27" thickBot="1" x14ac:dyDescent="0.3">
      <c r="A47" s="261"/>
      <c r="B47" s="46" t="s">
        <v>656</v>
      </c>
      <c r="C47" s="46" t="s">
        <v>657</v>
      </c>
      <c r="D47" s="46" t="s">
        <v>619</v>
      </c>
      <c r="E47" s="47">
        <f t="shared" si="1"/>
        <v>0</v>
      </c>
      <c r="F47" s="47"/>
      <c r="G47" s="47"/>
      <c r="H47" s="47"/>
      <c r="I47" s="47"/>
      <c r="J47" s="47"/>
      <c r="K47" s="47"/>
      <c r="L47" s="263"/>
    </row>
    <row r="48" spans="1:12" ht="27" thickBot="1" x14ac:dyDescent="0.3">
      <c r="A48" s="261"/>
      <c r="B48" s="46" t="s">
        <v>656</v>
      </c>
      <c r="C48" s="46" t="s">
        <v>657</v>
      </c>
      <c r="D48" s="46" t="s">
        <v>620</v>
      </c>
      <c r="E48" s="47">
        <f t="shared" si="1"/>
        <v>0</v>
      </c>
      <c r="F48" s="47"/>
      <c r="G48" s="47"/>
      <c r="H48" s="47"/>
      <c r="I48" s="47"/>
      <c r="J48" s="47"/>
      <c r="K48" s="47"/>
      <c r="L48" s="263"/>
    </row>
    <row r="49" spans="1:12" ht="27" thickBot="1" x14ac:dyDescent="0.3">
      <c r="A49" s="261"/>
      <c r="B49" s="46" t="s">
        <v>656</v>
      </c>
      <c r="C49" s="46" t="s">
        <v>657</v>
      </c>
      <c r="D49" s="46" t="s">
        <v>660</v>
      </c>
      <c r="E49" s="47" t="e">
        <f t="shared" si="1"/>
        <v>#REF!</v>
      </c>
      <c r="F49" s="47" t="e">
        <f>'Расходы по МП'!F51</f>
        <v>#REF!</v>
      </c>
      <c r="G49" s="47" t="e">
        <f>'Расходы по МП'!G51</f>
        <v>#REF!</v>
      </c>
      <c r="H49" s="47" t="e">
        <f>'Расходы по МП'!H51</f>
        <v>#REF!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63"/>
    </row>
    <row r="50" spans="1:12" ht="27" thickBot="1" x14ac:dyDescent="0.3">
      <c r="A50" s="262"/>
      <c r="B50" s="46" t="s">
        <v>656</v>
      </c>
      <c r="C50" s="46" t="s">
        <v>657</v>
      </c>
      <c r="D50" s="46" t="s">
        <v>661</v>
      </c>
      <c r="E50" s="47">
        <f t="shared" si="1"/>
        <v>0</v>
      </c>
      <c r="F50" s="47"/>
      <c r="G50" s="47"/>
      <c r="H50" s="47"/>
      <c r="I50" s="47"/>
      <c r="J50" s="47"/>
      <c r="K50" s="47"/>
      <c r="L50" s="263"/>
    </row>
    <row r="51" spans="1:12" ht="15.75" thickBot="1" x14ac:dyDescent="0.3">
      <c r="A51" s="260" t="s">
        <v>669</v>
      </c>
      <c r="B51" s="46" t="s">
        <v>656</v>
      </c>
      <c r="C51" s="46" t="s">
        <v>657</v>
      </c>
      <c r="D51" s="46" t="s">
        <v>658</v>
      </c>
      <c r="E51" s="47" t="e">
        <f t="shared" si="1"/>
        <v>#REF!</v>
      </c>
      <c r="F51" s="47" t="e">
        <f t="shared" ref="F51:K55" si="10">F56+F61</f>
        <v>#REF!</v>
      </c>
      <c r="G51" s="47" t="e">
        <f t="shared" si="10"/>
        <v>#REF!</v>
      </c>
      <c r="H51" s="47" t="e">
        <f t="shared" si="10"/>
        <v>#REF!</v>
      </c>
      <c r="I51" s="47" t="e">
        <f t="shared" si="10"/>
        <v>#REF!</v>
      </c>
      <c r="J51" s="47" t="e">
        <f t="shared" si="10"/>
        <v>#REF!</v>
      </c>
      <c r="K51" s="47" t="e">
        <f t="shared" si="10"/>
        <v>#REF!</v>
      </c>
      <c r="L51" s="263" t="s">
        <v>659</v>
      </c>
    </row>
    <row r="52" spans="1:12" ht="27" thickBot="1" x14ac:dyDescent="0.3">
      <c r="A52" s="261"/>
      <c r="B52" s="46" t="s">
        <v>656</v>
      </c>
      <c r="C52" s="46" t="s">
        <v>657</v>
      </c>
      <c r="D52" s="46" t="s">
        <v>619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63"/>
    </row>
    <row r="53" spans="1:12" ht="27" thickBot="1" x14ac:dyDescent="0.3">
      <c r="A53" s="261"/>
      <c r="B53" s="46" t="s">
        <v>656</v>
      </c>
      <c r="C53" s="46" t="s">
        <v>657</v>
      </c>
      <c r="D53" s="46" t="s">
        <v>620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63"/>
    </row>
    <row r="54" spans="1:12" ht="27" thickBot="1" x14ac:dyDescent="0.3">
      <c r="A54" s="261"/>
      <c r="B54" s="46" t="s">
        <v>656</v>
      </c>
      <c r="C54" s="46" t="s">
        <v>657</v>
      </c>
      <c r="D54" s="46" t="s">
        <v>660</v>
      </c>
      <c r="E54" s="47" t="e">
        <f t="shared" si="1"/>
        <v>#REF!</v>
      </c>
      <c r="F54" s="47" t="e">
        <f t="shared" si="10"/>
        <v>#REF!</v>
      </c>
      <c r="G54" s="47" t="e">
        <f t="shared" si="10"/>
        <v>#REF!</v>
      </c>
      <c r="H54" s="47" t="e">
        <f t="shared" si="10"/>
        <v>#REF!</v>
      </c>
      <c r="I54" s="47" t="e">
        <f t="shared" si="10"/>
        <v>#REF!</v>
      </c>
      <c r="J54" s="47" t="e">
        <f t="shared" si="10"/>
        <v>#REF!</v>
      </c>
      <c r="K54" s="47" t="e">
        <f t="shared" si="10"/>
        <v>#REF!</v>
      </c>
      <c r="L54" s="263"/>
    </row>
    <row r="55" spans="1:12" ht="27" thickBot="1" x14ac:dyDescent="0.3">
      <c r="A55" s="262"/>
      <c r="B55" s="46" t="s">
        <v>656</v>
      </c>
      <c r="C55" s="46" t="s">
        <v>657</v>
      </c>
      <c r="D55" s="46" t="s">
        <v>661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63"/>
    </row>
    <row r="56" spans="1:12" ht="15.75" thickBot="1" x14ac:dyDescent="0.3">
      <c r="A56" s="260" t="s">
        <v>670</v>
      </c>
      <c r="B56" s="46" t="s">
        <v>656</v>
      </c>
      <c r="C56" s="46" t="s">
        <v>657</v>
      </c>
      <c r="D56" s="46" t="s">
        <v>658</v>
      </c>
      <c r="E56" s="47" t="e">
        <f t="shared" si="1"/>
        <v>#REF!</v>
      </c>
      <c r="F56" s="47" t="e">
        <f>F57+F58+F59+F60</f>
        <v>#REF!</v>
      </c>
      <c r="G56" s="47" t="e">
        <f t="shared" ref="G56:K56" si="11">G57+G58+G59+G60</f>
        <v>#REF!</v>
      </c>
      <c r="H56" s="47" t="e">
        <f t="shared" si="11"/>
        <v>#REF!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63" t="s">
        <v>659</v>
      </c>
    </row>
    <row r="57" spans="1:12" ht="27" thickBot="1" x14ac:dyDescent="0.3">
      <c r="A57" s="261"/>
      <c r="B57" s="46" t="s">
        <v>656</v>
      </c>
      <c r="C57" s="46" t="s">
        <v>657</v>
      </c>
      <c r="D57" s="46" t="s">
        <v>619</v>
      </c>
      <c r="E57" s="47">
        <f t="shared" si="1"/>
        <v>0</v>
      </c>
      <c r="F57" s="47"/>
      <c r="G57" s="47"/>
      <c r="H57" s="47"/>
      <c r="I57" s="47"/>
      <c r="J57" s="47"/>
      <c r="K57" s="47"/>
      <c r="L57" s="263"/>
    </row>
    <row r="58" spans="1:12" ht="27" thickBot="1" x14ac:dyDescent="0.3">
      <c r="A58" s="261"/>
      <c r="B58" s="46" t="s">
        <v>656</v>
      </c>
      <c r="C58" s="46" t="s">
        <v>657</v>
      </c>
      <c r="D58" s="46" t="s">
        <v>620</v>
      </c>
      <c r="E58" s="47">
        <f t="shared" si="1"/>
        <v>0</v>
      </c>
      <c r="F58" s="47"/>
      <c r="G58" s="47"/>
      <c r="H58" s="47"/>
      <c r="I58" s="47"/>
      <c r="J58" s="47"/>
      <c r="K58" s="47"/>
      <c r="L58" s="263"/>
    </row>
    <row r="59" spans="1:12" ht="27" thickBot="1" x14ac:dyDescent="0.3">
      <c r="A59" s="261"/>
      <c r="B59" s="46" t="s">
        <v>656</v>
      </c>
      <c r="C59" s="46" t="s">
        <v>657</v>
      </c>
      <c r="D59" s="46" t="s">
        <v>660</v>
      </c>
      <c r="E59" s="47" t="e">
        <f t="shared" si="1"/>
        <v>#REF!</v>
      </c>
      <c r="F59" s="47" t="e">
        <f>'Расходы по МП'!F61</f>
        <v>#REF!</v>
      </c>
      <c r="G59" s="47" t="e">
        <f>'Расходы по МП'!G61</f>
        <v>#REF!</v>
      </c>
      <c r="H59" s="47" t="e">
        <f>'Расходы по МП'!H61</f>
        <v>#REF!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63"/>
    </row>
    <row r="60" spans="1:12" ht="27" thickBot="1" x14ac:dyDescent="0.3">
      <c r="A60" s="262"/>
      <c r="B60" s="46" t="s">
        <v>656</v>
      </c>
      <c r="C60" s="46" t="s">
        <v>657</v>
      </c>
      <c r="D60" s="46" t="s">
        <v>661</v>
      </c>
      <c r="E60" s="47">
        <f t="shared" si="1"/>
        <v>0</v>
      </c>
      <c r="F60" s="47"/>
      <c r="G60" s="47"/>
      <c r="H60" s="47"/>
      <c r="I60" s="47"/>
      <c r="J60" s="47"/>
      <c r="K60" s="47"/>
      <c r="L60" s="263"/>
    </row>
    <row r="61" spans="1:12" ht="15.75" thickBot="1" x14ac:dyDescent="0.3">
      <c r="A61" s="260" t="s">
        <v>671</v>
      </c>
      <c r="B61" s="46" t="s">
        <v>656</v>
      </c>
      <c r="C61" s="46" t="s">
        <v>657</v>
      </c>
      <c r="D61" s="46" t="s">
        <v>658</v>
      </c>
      <c r="E61" s="47" t="e">
        <f t="shared" si="1"/>
        <v>#REF!</v>
      </c>
      <c r="F61" s="47" t="e">
        <f>F62+F63+F64+F65</f>
        <v>#REF!</v>
      </c>
      <c r="G61" s="47" t="e">
        <f t="shared" ref="G61:K61" si="12">G62+G63+G64+G65</f>
        <v>#REF!</v>
      </c>
      <c r="H61" s="47" t="e">
        <f t="shared" si="12"/>
        <v>#REF!</v>
      </c>
      <c r="I61" s="47" t="e">
        <f t="shared" si="12"/>
        <v>#REF!</v>
      </c>
      <c r="J61" s="47" t="e">
        <f t="shared" si="12"/>
        <v>#REF!</v>
      </c>
      <c r="K61" s="47" t="e">
        <f t="shared" si="12"/>
        <v>#REF!</v>
      </c>
      <c r="L61" s="263" t="s">
        <v>659</v>
      </c>
    </row>
    <row r="62" spans="1:12" ht="27" thickBot="1" x14ac:dyDescent="0.3">
      <c r="A62" s="261"/>
      <c r="B62" s="46" t="s">
        <v>656</v>
      </c>
      <c r="C62" s="46" t="s">
        <v>657</v>
      </c>
      <c r="D62" s="46" t="s">
        <v>619</v>
      </c>
      <c r="E62" s="47">
        <f t="shared" si="1"/>
        <v>0</v>
      </c>
      <c r="F62" s="47"/>
      <c r="G62" s="47"/>
      <c r="H62" s="47"/>
      <c r="I62" s="47"/>
      <c r="J62" s="47"/>
      <c r="K62" s="47"/>
      <c r="L62" s="263"/>
    </row>
    <row r="63" spans="1:12" ht="27" thickBot="1" x14ac:dyDescent="0.3">
      <c r="A63" s="261"/>
      <c r="B63" s="46" t="s">
        <v>656</v>
      </c>
      <c r="C63" s="46" t="s">
        <v>657</v>
      </c>
      <c r="D63" s="46" t="s">
        <v>620</v>
      </c>
      <c r="E63" s="47">
        <f t="shared" si="1"/>
        <v>0</v>
      </c>
      <c r="F63" s="47"/>
      <c r="G63" s="47"/>
      <c r="H63" s="47"/>
      <c r="I63" s="47"/>
      <c r="J63" s="47"/>
      <c r="K63" s="47"/>
      <c r="L63" s="263"/>
    </row>
    <row r="64" spans="1:12" ht="27" thickBot="1" x14ac:dyDescent="0.3">
      <c r="A64" s="261"/>
      <c r="B64" s="46" t="s">
        <v>656</v>
      </c>
      <c r="C64" s="46" t="s">
        <v>657</v>
      </c>
      <c r="D64" s="46" t="s">
        <v>660</v>
      </c>
      <c r="E64" s="47" t="e">
        <f t="shared" si="1"/>
        <v>#REF!</v>
      </c>
      <c r="F64" s="47" t="e">
        <f>'Расходы по МП'!F66</f>
        <v>#REF!</v>
      </c>
      <c r="G64" s="47" t="e">
        <f>'Расходы по МП'!G66</f>
        <v>#REF!</v>
      </c>
      <c r="H64" s="47" t="e">
        <f>'Расходы по МП'!H66</f>
        <v>#REF!</v>
      </c>
      <c r="I64" s="47" t="e">
        <f>'Расходы по МП'!I66</f>
        <v>#REF!</v>
      </c>
      <c r="J64" s="47" t="e">
        <f>'Расходы по МП'!J66</f>
        <v>#REF!</v>
      </c>
      <c r="K64" s="47" t="e">
        <f>'Расходы по МП'!K66</f>
        <v>#REF!</v>
      </c>
      <c r="L64" s="263"/>
    </row>
    <row r="65" spans="1:12" ht="27" thickBot="1" x14ac:dyDescent="0.3">
      <c r="A65" s="262"/>
      <c r="B65" s="46" t="s">
        <v>656</v>
      </c>
      <c r="C65" s="46" t="s">
        <v>657</v>
      </c>
      <c r="D65" s="46" t="s">
        <v>661</v>
      </c>
      <c r="E65" s="47">
        <f t="shared" si="1"/>
        <v>0</v>
      </c>
      <c r="F65" s="47"/>
      <c r="G65" s="47"/>
      <c r="H65" s="47"/>
      <c r="I65" s="47"/>
      <c r="J65" s="47"/>
      <c r="K65" s="47"/>
      <c r="L65" s="263"/>
    </row>
    <row r="66" spans="1:12" ht="15.75" thickBot="1" x14ac:dyDescent="0.3">
      <c r="A66" s="260" t="s">
        <v>672</v>
      </c>
      <c r="B66" s="46" t="s">
        <v>656</v>
      </c>
      <c r="C66" s="46" t="s">
        <v>657</v>
      </c>
      <c r="D66" s="46" t="s">
        <v>658</v>
      </c>
      <c r="E66" s="47" t="e">
        <f t="shared" si="1"/>
        <v>#REF!</v>
      </c>
      <c r="F66" s="47" t="e">
        <f t="shared" ref="F66:K70" si="13">F71+F76</f>
        <v>#REF!</v>
      </c>
      <c r="G66" s="47" t="e">
        <f t="shared" si="13"/>
        <v>#REF!</v>
      </c>
      <c r="H66" s="47" t="e">
        <f t="shared" si="13"/>
        <v>#REF!</v>
      </c>
      <c r="I66" s="47" t="e">
        <f t="shared" si="13"/>
        <v>#REF!</v>
      </c>
      <c r="J66" s="47" t="e">
        <f t="shared" si="13"/>
        <v>#REF!</v>
      </c>
      <c r="K66" s="47" t="e">
        <f t="shared" si="13"/>
        <v>#REF!</v>
      </c>
      <c r="L66" s="263" t="s">
        <v>659</v>
      </c>
    </row>
    <row r="67" spans="1:12" ht="27" thickBot="1" x14ac:dyDescent="0.3">
      <c r="A67" s="261"/>
      <c r="B67" s="46" t="s">
        <v>656</v>
      </c>
      <c r="C67" s="46" t="s">
        <v>657</v>
      </c>
      <c r="D67" s="46" t="s">
        <v>619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63"/>
    </row>
    <row r="68" spans="1:12" ht="27" thickBot="1" x14ac:dyDescent="0.3">
      <c r="A68" s="261"/>
      <c r="B68" s="46" t="s">
        <v>656</v>
      </c>
      <c r="C68" s="46" t="s">
        <v>657</v>
      </c>
      <c r="D68" s="46" t="s">
        <v>620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63"/>
    </row>
    <row r="69" spans="1:12" ht="27" thickBot="1" x14ac:dyDescent="0.3">
      <c r="A69" s="261"/>
      <c r="B69" s="46" t="s">
        <v>656</v>
      </c>
      <c r="C69" s="46" t="s">
        <v>657</v>
      </c>
      <c r="D69" s="46" t="s">
        <v>660</v>
      </c>
      <c r="E69" s="47" t="e">
        <f t="shared" si="1"/>
        <v>#REF!</v>
      </c>
      <c r="F69" s="47" t="e">
        <f t="shared" si="13"/>
        <v>#REF!</v>
      </c>
      <c r="G69" s="47" t="e">
        <f t="shared" si="13"/>
        <v>#REF!</v>
      </c>
      <c r="H69" s="47" t="e">
        <f t="shared" si="13"/>
        <v>#REF!</v>
      </c>
      <c r="I69" s="47" t="e">
        <f t="shared" si="13"/>
        <v>#REF!</v>
      </c>
      <c r="J69" s="47" t="e">
        <f t="shared" si="13"/>
        <v>#REF!</v>
      </c>
      <c r="K69" s="47" t="e">
        <f t="shared" si="13"/>
        <v>#REF!</v>
      </c>
      <c r="L69" s="263"/>
    </row>
    <row r="70" spans="1:12" ht="27" thickBot="1" x14ac:dyDescent="0.3">
      <c r="A70" s="262"/>
      <c r="B70" s="46" t="s">
        <v>656</v>
      </c>
      <c r="C70" s="46" t="s">
        <v>657</v>
      </c>
      <c r="D70" s="46" t="s">
        <v>661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63"/>
    </row>
    <row r="71" spans="1:12" ht="15.75" thickBot="1" x14ac:dyDescent="0.3">
      <c r="A71" s="260" t="s">
        <v>673</v>
      </c>
      <c r="B71" s="46" t="s">
        <v>656</v>
      </c>
      <c r="C71" s="46" t="s">
        <v>657</v>
      </c>
      <c r="D71" s="46" t="s">
        <v>658</v>
      </c>
      <c r="E71" s="47" t="e">
        <f t="shared" ref="E71:E80" si="14">F71+G71+H71+I71+J71+K71</f>
        <v>#REF!</v>
      </c>
      <c r="F71" s="47" t="e">
        <f>F72+F73+F74+F75</f>
        <v>#REF!</v>
      </c>
      <c r="G71" s="47" t="e">
        <f t="shared" ref="G71:K71" si="15">G72+G73+G74+G75</f>
        <v>#REF!</v>
      </c>
      <c r="H71" s="47" t="e">
        <f t="shared" si="15"/>
        <v>#REF!</v>
      </c>
      <c r="I71" s="47" t="e">
        <f t="shared" si="15"/>
        <v>#REF!</v>
      </c>
      <c r="J71" s="47" t="e">
        <f t="shared" si="15"/>
        <v>#REF!</v>
      </c>
      <c r="K71" s="47" t="e">
        <f t="shared" si="15"/>
        <v>#REF!</v>
      </c>
      <c r="L71" s="263" t="s">
        <v>659</v>
      </c>
    </row>
    <row r="72" spans="1:12" ht="27" thickBot="1" x14ac:dyDescent="0.3">
      <c r="A72" s="261"/>
      <c r="B72" s="46" t="s">
        <v>656</v>
      </c>
      <c r="C72" s="46" t="s">
        <v>657</v>
      </c>
      <c r="D72" s="46" t="s">
        <v>619</v>
      </c>
      <c r="E72" s="47">
        <f t="shared" si="14"/>
        <v>0</v>
      </c>
      <c r="F72" s="47"/>
      <c r="G72" s="47"/>
      <c r="H72" s="47"/>
      <c r="I72" s="47"/>
      <c r="J72" s="47"/>
      <c r="K72" s="47"/>
      <c r="L72" s="263"/>
    </row>
    <row r="73" spans="1:12" ht="27" thickBot="1" x14ac:dyDescent="0.3">
      <c r="A73" s="261"/>
      <c r="B73" s="46" t="s">
        <v>656</v>
      </c>
      <c r="C73" s="46" t="s">
        <v>657</v>
      </c>
      <c r="D73" s="46" t="s">
        <v>620</v>
      </c>
      <c r="E73" s="47">
        <f t="shared" si="14"/>
        <v>0</v>
      </c>
      <c r="F73" s="47"/>
      <c r="G73" s="47"/>
      <c r="H73" s="47"/>
      <c r="I73" s="47"/>
      <c r="J73" s="47"/>
      <c r="K73" s="47"/>
      <c r="L73" s="263"/>
    </row>
    <row r="74" spans="1:12" ht="27" thickBot="1" x14ac:dyDescent="0.3">
      <c r="A74" s="261"/>
      <c r="B74" s="46" t="s">
        <v>656</v>
      </c>
      <c r="C74" s="46" t="s">
        <v>657</v>
      </c>
      <c r="D74" s="46" t="s">
        <v>660</v>
      </c>
      <c r="E74" s="47" t="e">
        <f t="shared" si="14"/>
        <v>#REF!</v>
      </c>
      <c r="F74" s="47" t="e">
        <f>'Расходы по МП'!F76</f>
        <v>#REF!</v>
      </c>
      <c r="G74" s="47" t="e">
        <f>'Расходы по МП'!G76</f>
        <v>#REF!</v>
      </c>
      <c r="H74" s="47" t="e">
        <f>'Расходы по МП'!H76</f>
        <v>#REF!</v>
      </c>
      <c r="I74" s="47" t="e">
        <f>'Расходы по МП'!I76</f>
        <v>#REF!</v>
      </c>
      <c r="J74" s="47" t="e">
        <f>'Расходы по МП'!J76</f>
        <v>#REF!</v>
      </c>
      <c r="K74" s="47" t="e">
        <f>'Расходы по МП'!K76</f>
        <v>#REF!</v>
      </c>
      <c r="L74" s="263"/>
    </row>
    <row r="75" spans="1:12" ht="27" thickBot="1" x14ac:dyDescent="0.3">
      <c r="A75" s="262"/>
      <c r="B75" s="46" t="s">
        <v>656</v>
      </c>
      <c r="C75" s="46" t="s">
        <v>657</v>
      </c>
      <c r="D75" s="46" t="s">
        <v>661</v>
      </c>
      <c r="E75" s="47">
        <f t="shared" si="14"/>
        <v>0</v>
      </c>
      <c r="F75" s="47"/>
      <c r="G75" s="47"/>
      <c r="H75" s="47"/>
      <c r="I75" s="47"/>
      <c r="J75" s="47"/>
      <c r="K75" s="47"/>
      <c r="L75" s="263"/>
    </row>
    <row r="76" spans="1:12" ht="15.75" thickBot="1" x14ac:dyDescent="0.3">
      <c r="A76" s="260" t="s">
        <v>674</v>
      </c>
      <c r="B76" s="46" t="s">
        <v>656</v>
      </c>
      <c r="C76" s="46" t="s">
        <v>657</v>
      </c>
      <c r="D76" s="46" t="s">
        <v>658</v>
      </c>
      <c r="E76" s="47" t="e">
        <f t="shared" si="14"/>
        <v>#REF!</v>
      </c>
      <c r="F76" s="47" t="e">
        <f>F77+F78+F79+F80</f>
        <v>#REF!</v>
      </c>
      <c r="G76" s="47" t="e">
        <f t="shared" ref="G76:K76" si="16">G77+G78+G79+G80</f>
        <v>#REF!</v>
      </c>
      <c r="H76" s="47" t="e">
        <f t="shared" si="16"/>
        <v>#REF!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63" t="s">
        <v>659</v>
      </c>
    </row>
    <row r="77" spans="1:12" ht="27" thickBot="1" x14ac:dyDescent="0.3">
      <c r="A77" s="261"/>
      <c r="B77" s="46" t="s">
        <v>656</v>
      </c>
      <c r="C77" s="46" t="s">
        <v>657</v>
      </c>
      <c r="D77" s="46" t="s">
        <v>619</v>
      </c>
      <c r="E77" s="47">
        <f t="shared" si="14"/>
        <v>0</v>
      </c>
      <c r="F77" s="47"/>
      <c r="G77" s="47"/>
      <c r="H77" s="47"/>
      <c r="I77" s="47"/>
      <c r="J77" s="47"/>
      <c r="K77" s="47"/>
      <c r="L77" s="263"/>
    </row>
    <row r="78" spans="1:12" ht="27" thickBot="1" x14ac:dyDescent="0.3">
      <c r="A78" s="261"/>
      <c r="B78" s="46" t="s">
        <v>656</v>
      </c>
      <c r="C78" s="46" t="s">
        <v>657</v>
      </c>
      <c r="D78" s="46" t="s">
        <v>620</v>
      </c>
      <c r="E78" s="47">
        <f t="shared" si="14"/>
        <v>0</v>
      </c>
      <c r="F78" s="47"/>
      <c r="G78" s="47"/>
      <c r="H78" s="47"/>
      <c r="I78" s="47"/>
      <c r="J78" s="47"/>
      <c r="K78" s="47"/>
      <c r="L78" s="263"/>
    </row>
    <row r="79" spans="1:12" ht="27" thickBot="1" x14ac:dyDescent="0.3">
      <c r="A79" s="261"/>
      <c r="B79" s="46" t="s">
        <v>656</v>
      </c>
      <c r="C79" s="46" t="s">
        <v>657</v>
      </c>
      <c r="D79" s="46" t="s">
        <v>660</v>
      </c>
      <c r="E79" s="47" t="e">
        <f t="shared" si="14"/>
        <v>#REF!</v>
      </c>
      <c r="F79" s="47" t="e">
        <f>'Расходы по МП'!F81</f>
        <v>#REF!</v>
      </c>
      <c r="G79" s="47" t="e">
        <f>'Расходы по МП'!G81</f>
        <v>#REF!</v>
      </c>
      <c r="H79" s="47" t="e">
        <f>'Расходы по МП'!H81</f>
        <v>#REF!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63"/>
    </row>
    <row r="80" spans="1:12" ht="27" thickBot="1" x14ac:dyDescent="0.3">
      <c r="A80" s="262"/>
      <c r="B80" s="46" t="s">
        <v>656</v>
      </c>
      <c r="C80" s="46" t="s">
        <v>657</v>
      </c>
      <c r="D80" s="46" t="s">
        <v>661</v>
      </c>
      <c r="E80" s="47">
        <f t="shared" si="14"/>
        <v>0</v>
      </c>
      <c r="F80" s="47"/>
      <c r="G80" s="47"/>
      <c r="H80" s="47"/>
      <c r="I80" s="47"/>
      <c r="J80" s="47"/>
      <c r="K80" s="47"/>
      <c r="L80" s="26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4" sqref="A4:E4"/>
    </sheetView>
  </sheetViews>
  <sheetFormatPr defaultColWidth="8.85546875" defaultRowHeight="15" x14ac:dyDescent="0.2"/>
  <cols>
    <col min="1" max="1" width="28.42578125" style="134" customWidth="1"/>
    <col min="2" max="2" width="39.28515625" style="82" customWidth="1"/>
    <col min="3" max="5" width="15.7109375" style="81" customWidth="1"/>
    <col min="6" max="6" width="0" style="81" hidden="1" customWidth="1"/>
    <col min="7" max="16384" width="8.85546875" style="81"/>
  </cols>
  <sheetData>
    <row r="1" spans="1:6" ht="21" customHeight="1" x14ac:dyDescent="0.2">
      <c r="D1" s="193" t="s">
        <v>680</v>
      </c>
      <c r="E1" s="193"/>
    </row>
    <row r="2" spans="1:6" ht="100.9" customHeight="1" x14ac:dyDescent="0.2">
      <c r="D2" s="194" t="str">
        <f>Источники!E2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E2" s="194"/>
    </row>
    <row r="3" spans="1:6" ht="18.600000000000001" customHeight="1" x14ac:dyDescent="0.2">
      <c r="D3" s="197" t="str">
        <f>Источники!E3</f>
        <v>от "21" августа 2024 года № 21</v>
      </c>
      <c r="E3" s="197"/>
    </row>
    <row r="4" spans="1:6" ht="46.9" customHeight="1" x14ac:dyDescent="0.2">
      <c r="A4" s="196" t="s">
        <v>697</v>
      </c>
      <c r="B4" s="196"/>
      <c r="C4" s="196"/>
      <c r="D4" s="196"/>
      <c r="E4" s="196"/>
    </row>
    <row r="6" spans="1:6" ht="12.75" x14ac:dyDescent="0.2">
      <c r="A6" s="195" t="s">
        <v>609</v>
      </c>
      <c r="B6" s="195"/>
      <c r="C6" s="195"/>
      <c r="D6" s="195"/>
      <c r="E6" s="195"/>
    </row>
    <row r="7" spans="1:6" ht="40.15" customHeight="1" x14ac:dyDescent="0.2">
      <c r="A7" s="135" t="s">
        <v>462</v>
      </c>
      <c r="B7" s="83" t="s">
        <v>463</v>
      </c>
      <c r="C7" s="84" t="s">
        <v>371</v>
      </c>
      <c r="D7" s="85" t="s">
        <v>372</v>
      </c>
      <c r="E7" s="84" t="s">
        <v>431</v>
      </c>
    </row>
    <row r="8" spans="1:6" ht="13.15" customHeight="1" x14ac:dyDescent="0.2">
      <c r="A8" s="136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 x14ac:dyDescent="0.2">
      <c r="A9" s="137" t="s">
        <v>464</v>
      </c>
      <c r="B9" s="73" t="s">
        <v>465</v>
      </c>
      <c r="C9" s="86">
        <f>C10+C36</f>
        <v>17775.8</v>
      </c>
      <c r="D9" s="86">
        <f t="shared" ref="D9:E9" si="0">D10+D36</f>
        <v>4416.13</v>
      </c>
      <c r="E9" s="86">
        <f t="shared" si="0"/>
        <v>4846.2</v>
      </c>
      <c r="F9" s="87">
        <f>C9+D9+E9</f>
        <v>27038.13</v>
      </c>
    </row>
    <row r="10" spans="1:6" ht="25.5" x14ac:dyDescent="0.2">
      <c r="A10" s="137" t="s">
        <v>466</v>
      </c>
      <c r="B10" s="73" t="s">
        <v>467</v>
      </c>
      <c r="C10" s="86">
        <f>C11+C14+C17+C25+C28+C33</f>
        <v>3226</v>
      </c>
      <c r="D10" s="86">
        <f t="shared" ref="D10:E10" si="1">D11+D14+D17+D25+D28+D33</f>
        <v>3174</v>
      </c>
      <c r="E10" s="86">
        <f t="shared" si="1"/>
        <v>3218</v>
      </c>
      <c r="F10" s="87">
        <f t="shared" ref="F10:F53" si="2">C10+D10+E10</f>
        <v>9618</v>
      </c>
    </row>
    <row r="11" spans="1:6" ht="14.25" x14ac:dyDescent="0.2">
      <c r="A11" s="138" t="s">
        <v>468</v>
      </c>
      <c r="B11" s="88" t="s">
        <v>469</v>
      </c>
      <c r="C11" s="89">
        <f>C12</f>
        <v>173</v>
      </c>
      <c r="D11" s="89">
        <f t="shared" ref="D11:E12" si="3">D12</f>
        <v>189</v>
      </c>
      <c r="E11" s="89">
        <f t="shared" si="3"/>
        <v>207</v>
      </c>
      <c r="F11" s="87">
        <f t="shared" si="2"/>
        <v>569</v>
      </c>
    </row>
    <row r="12" spans="1:6" x14ac:dyDescent="0.2">
      <c r="A12" s="139" t="s">
        <v>470</v>
      </c>
      <c r="B12" s="90" t="s">
        <v>471</v>
      </c>
      <c r="C12" s="91">
        <f>C13</f>
        <v>173</v>
      </c>
      <c r="D12" s="91">
        <f t="shared" si="3"/>
        <v>189</v>
      </c>
      <c r="E12" s="91">
        <f t="shared" si="3"/>
        <v>207</v>
      </c>
      <c r="F12" s="87">
        <f t="shared" si="2"/>
        <v>569</v>
      </c>
    </row>
    <row r="13" spans="1:6" ht="89.25" x14ac:dyDescent="0.2">
      <c r="A13" s="139" t="s">
        <v>472</v>
      </c>
      <c r="B13" s="92" t="s">
        <v>473</v>
      </c>
      <c r="C13" s="91">
        <v>173</v>
      </c>
      <c r="D13" s="91">
        <v>189</v>
      </c>
      <c r="E13" s="91">
        <v>207</v>
      </c>
      <c r="F13" s="87">
        <f t="shared" si="2"/>
        <v>569</v>
      </c>
    </row>
    <row r="14" spans="1:6" ht="14.25" hidden="1" x14ac:dyDescent="0.2">
      <c r="A14" s="138" t="s">
        <v>474</v>
      </c>
      <c r="B14" s="88" t="s">
        <v>475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 hidden="1" x14ac:dyDescent="0.2">
      <c r="A15" s="139" t="s">
        <v>476</v>
      </c>
      <c r="B15" s="90" t="s">
        <v>477</v>
      </c>
      <c r="C15" s="91">
        <f>C16</f>
        <v>0</v>
      </c>
      <c r="D15" s="91">
        <f t="shared" si="4"/>
        <v>0</v>
      </c>
      <c r="E15" s="91">
        <f t="shared" si="4"/>
        <v>0</v>
      </c>
      <c r="F15" s="87">
        <f t="shared" si="2"/>
        <v>0</v>
      </c>
    </row>
    <row r="16" spans="1:6" hidden="1" x14ac:dyDescent="0.2">
      <c r="A16" s="139" t="s">
        <v>478</v>
      </c>
      <c r="B16" s="90" t="s">
        <v>477</v>
      </c>
      <c r="C16" s="91">
        <v>0</v>
      </c>
      <c r="D16" s="91">
        <v>0</v>
      </c>
      <c r="E16" s="91">
        <v>0</v>
      </c>
      <c r="F16" s="87">
        <f t="shared" si="2"/>
        <v>0</v>
      </c>
    </row>
    <row r="17" spans="1:6" ht="14.25" x14ac:dyDescent="0.2">
      <c r="A17" s="138" t="s">
        <v>479</v>
      </c>
      <c r="B17" s="88" t="s">
        <v>480</v>
      </c>
      <c r="C17" s="89">
        <f>C18+C20</f>
        <v>1985</v>
      </c>
      <c r="D17" s="89">
        <f t="shared" ref="D17:E17" si="5">D18+D20</f>
        <v>2010</v>
      </c>
      <c r="E17" s="89">
        <f t="shared" si="5"/>
        <v>2034</v>
      </c>
      <c r="F17" s="87">
        <f t="shared" si="2"/>
        <v>6029</v>
      </c>
    </row>
    <row r="18" spans="1:6" x14ac:dyDescent="0.2">
      <c r="A18" s="139" t="s">
        <v>481</v>
      </c>
      <c r="B18" s="90" t="s">
        <v>482</v>
      </c>
      <c r="C18" s="91">
        <f>C19</f>
        <v>145</v>
      </c>
      <c r="D18" s="91">
        <f t="shared" ref="D18:E18" si="6">D19</f>
        <v>154</v>
      </c>
      <c r="E18" s="91">
        <f t="shared" si="6"/>
        <v>161</v>
      </c>
      <c r="F18" s="87">
        <f t="shared" si="2"/>
        <v>460</v>
      </c>
    </row>
    <row r="19" spans="1:6" ht="51" x14ac:dyDescent="0.2">
      <c r="A19" s="139" t="s">
        <v>483</v>
      </c>
      <c r="B19" s="90" t="s">
        <v>484</v>
      </c>
      <c r="C19" s="91">
        <v>145</v>
      </c>
      <c r="D19" s="93">
        <v>154</v>
      </c>
      <c r="E19" s="91">
        <v>161</v>
      </c>
      <c r="F19" s="87">
        <f t="shared" si="2"/>
        <v>460</v>
      </c>
    </row>
    <row r="20" spans="1:6" x14ac:dyDescent="0.2">
      <c r="A20" s="139" t="s">
        <v>485</v>
      </c>
      <c r="B20" s="90" t="s">
        <v>486</v>
      </c>
      <c r="C20" s="91">
        <f>C21+C23</f>
        <v>1840</v>
      </c>
      <c r="D20" s="91">
        <f t="shared" ref="D20:E20" si="7">D21+D23</f>
        <v>1856</v>
      </c>
      <c r="E20" s="91">
        <f t="shared" si="7"/>
        <v>1873</v>
      </c>
      <c r="F20" s="87">
        <f t="shared" si="2"/>
        <v>5569</v>
      </c>
    </row>
    <row r="21" spans="1:6" x14ac:dyDescent="0.2">
      <c r="A21" s="139" t="s">
        <v>685</v>
      </c>
      <c r="B21" s="90" t="s">
        <v>487</v>
      </c>
      <c r="C21" s="91">
        <f>C22</f>
        <v>655</v>
      </c>
      <c r="D21" s="91">
        <f t="shared" ref="D21:E21" si="8">D22</f>
        <v>662</v>
      </c>
      <c r="E21" s="91">
        <f t="shared" si="8"/>
        <v>669</v>
      </c>
      <c r="F21" s="87">
        <f t="shared" si="2"/>
        <v>1986</v>
      </c>
    </row>
    <row r="22" spans="1:6" ht="38.25" x14ac:dyDescent="0.2">
      <c r="A22" s="139" t="s">
        <v>488</v>
      </c>
      <c r="B22" s="90" t="s">
        <v>489</v>
      </c>
      <c r="C22" s="91">
        <v>655</v>
      </c>
      <c r="D22" s="93">
        <v>662</v>
      </c>
      <c r="E22" s="91">
        <v>669</v>
      </c>
      <c r="F22" s="87">
        <f t="shared" si="2"/>
        <v>1986</v>
      </c>
    </row>
    <row r="23" spans="1:6" x14ac:dyDescent="0.2">
      <c r="A23" s="139" t="s">
        <v>490</v>
      </c>
      <c r="B23" s="90" t="s">
        <v>491</v>
      </c>
      <c r="C23" s="91">
        <f>C24</f>
        <v>1185</v>
      </c>
      <c r="D23" s="91">
        <f t="shared" ref="D23:E23" si="9">D24</f>
        <v>1194</v>
      </c>
      <c r="E23" s="91">
        <f t="shared" si="9"/>
        <v>1204</v>
      </c>
      <c r="F23" s="87">
        <f t="shared" si="2"/>
        <v>3583</v>
      </c>
    </row>
    <row r="24" spans="1:6" ht="51" x14ac:dyDescent="0.2">
      <c r="A24" s="139" t="s">
        <v>492</v>
      </c>
      <c r="B24" s="90" t="s">
        <v>493</v>
      </c>
      <c r="C24" s="91">
        <v>1185</v>
      </c>
      <c r="D24" s="93">
        <v>1194</v>
      </c>
      <c r="E24" s="91">
        <v>1204</v>
      </c>
      <c r="F24" s="87">
        <f t="shared" si="2"/>
        <v>3583</v>
      </c>
    </row>
    <row r="25" spans="1:6" ht="14.25" x14ac:dyDescent="0.2">
      <c r="A25" s="138" t="s">
        <v>494</v>
      </c>
      <c r="B25" s="88" t="s">
        <v>495</v>
      </c>
      <c r="C25" s="89">
        <f>C26</f>
        <v>1</v>
      </c>
      <c r="D25" s="89">
        <f t="shared" ref="D25:E26" si="10">D26</f>
        <v>2</v>
      </c>
      <c r="E25" s="89">
        <f t="shared" si="10"/>
        <v>3</v>
      </c>
      <c r="F25" s="87">
        <f t="shared" si="2"/>
        <v>6</v>
      </c>
    </row>
    <row r="26" spans="1:6" ht="51" x14ac:dyDescent="0.2">
      <c r="A26" s="139" t="s">
        <v>496</v>
      </c>
      <c r="B26" s="90" t="s">
        <v>497</v>
      </c>
      <c r="C26" s="91">
        <f>C27</f>
        <v>1</v>
      </c>
      <c r="D26" s="91">
        <f t="shared" si="10"/>
        <v>2</v>
      </c>
      <c r="E26" s="91">
        <f t="shared" si="10"/>
        <v>3</v>
      </c>
      <c r="F26" s="87">
        <f t="shared" si="2"/>
        <v>6</v>
      </c>
    </row>
    <row r="27" spans="1:6" ht="89.25" x14ac:dyDescent="0.2">
      <c r="A27" s="139" t="s">
        <v>498</v>
      </c>
      <c r="B27" s="90" t="s">
        <v>499</v>
      </c>
      <c r="C27" s="91">
        <v>1</v>
      </c>
      <c r="D27" s="93">
        <v>2</v>
      </c>
      <c r="E27" s="91">
        <v>3</v>
      </c>
      <c r="F27" s="87">
        <f t="shared" si="2"/>
        <v>6</v>
      </c>
    </row>
    <row r="28" spans="1:6" ht="51" x14ac:dyDescent="0.2">
      <c r="A28" s="138" t="s">
        <v>500</v>
      </c>
      <c r="B28" s="88" t="s">
        <v>501</v>
      </c>
      <c r="C28" s="89">
        <f>C29+C31</f>
        <v>970</v>
      </c>
      <c r="D28" s="89">
        <f t="shared" ref="D28:E28" si="11">D29+D31</f>
        <v>970</v>
      </c>
      <c r="E28" s="89">
        <f t="shared" si="11"/>
        <v>970</v>
      </c>
      <c r="F28" s="87">
        <f t="shared" si="2"/>
        <v>2910</v>
      </c>
    </row>
    <row r="29" spans="1:6" ht="102" x14ac:dyDescent="0.2">
      <c r="A29" s="139" t="s">
        <v>502</v>
      </c>
      <c r="B29" s="92" t="s">
        <v>503</v>
      </c>
      <c r="C29" s="91">
        <f>C30</f>
        <v>820</v>
      </c>
      <c r="D29" s="91">
        <f t="shared" ref="D29:E29" si="12">D30</f>
        <v>820</v>
      </c>
      <c r="E29" s="91">
        <f t="shared" si="12"/>
        <v>820</v>
      </c>
      <c r="F29" s="87">
        <f t="shared" si="2"/>
        <v>2460</v>
      </c>
    </row>
    <row r="30" spans="1:6" ht="89.25" x14ac:dyDescent="0.2">
      <c r="A30" s="139" t="s">
        <v>504</v>
      </c>
      <c r="B30" s="90" t="s">
        <v>505</v>
      </c>
      <c r="C30" s="91">
        <v>820</v>
      </c>
      <c r="D30" s="93">
        <v>820</v>
      </c>
      <c r="E30" s="91">
        <v>820</v>
      </c>
      <c r="F30" s="87">
        <f t="shared" si="2"/>
        <v>2460</v>
      </c>
    </row>
    <row r="31" spans="1:6" ht="89.25" x14ac:dyDescent="0.2">
      <c r="A31" s="139" t="s">
        <v>506</v>
      </c>
      <c r="B31" s="92" t="s">
        <v>507</v>
      </c>
      <c r="C31" s="91">
        <f>C32</f>
        <v>150</v>
      </c>
      <c r="D31" s="91">
        <f t="shared" ref="D31:E31" si="13">D32</f>
        <v>150</v>
      </c>
      <c r="E31" s="91">
        <f t="shared" si="13"/>
        <v>150</v>
      </c>
      <c r="F31" s="87">
        <f t="shared" si="2"/>
        <v>450</v>
      </c>
    </row>
    <row r="32" spans="1:6" ht="76.5" x14ac:dyDescent="0.2">
      <c r="A32" s="139" t="s">
        <v>508</v>
      </c>
      <c r="B32" s="90" t="s">
        <v>509</v>
      </c>
      <c r="C32" s="91">
        <v>150</v>
      </c>
      <c r="D32" s="93">
        <v>150</v>
      </c>
      <c r="E32" s="91">
        <v>150</v>
      </c>
      <c r="F32" s="87">
        <f t="shared" si="2"/>
        <v>450</v>
      </c>
    </row>
    <row r="33" spans="1:6" ht="25.5" x14ac:dyDescent="0.2">
      <c r="A33" s="138" t="s">
        <v>510</v>
      </c>
      <c r="B33" s="88" t="s">
        <v>511</v>
      </c>
      <c r="C33" s="89">
        <f>C34</f>
        <v>97</v>
      </c>
      <c r="D33" s="89">
        <f t="shared" ref="D33:E34" si="14">D34</f>
        <v>3</v>
      </c>
      <c r="E33" s="89">
        <f t="shared" si="14"/>
        <v>4</v>
      </c>
      <c r="F33" s="87">
        <f t="shared" si="2"/>
        <v>104</v>
      </c>
    </row>
    <row r="34" spans="1:6" ht="76.5" x14ac:dyDescent="0.2">
      <c r="A34" s="139" t="s">
        <v>512</v>
      </c>
      <c r="B34" s="90" t="s">
        <v>513</v>
      </c>
      <c r="C34" s="91">
        <f>C35</f>
        <v>97</v>
      </c>
      <c r="D34" s="91">
        <f t="shared" si="14"/>
        <v>3</v>
      </c>
      <c r="E34" s="91">
        <f t="shared" si="14"/>
        <v>4</v>
      </c>
      <c r="F34" s="87">
        <f t="shared" si="2"/>
        <v>104</v>
      </c>
    </row>
    <row r="35" spans="1:6" ht="76.5" x14ac:dyDescent="0.2">
      <c r="A35" s="139" t="s">
        <v>514</v>
      </c>
      <c r="B35" s="90" t="s">
        <v>513</v>
      </c>
      <c r="C35" s="91">
        <v>97</v>
      </c>
      <c r="D35" s="93">
        <v>3</v>
      </c>
      <c r="E35" s="91">
        <v>4</v>
      </c>
      <c r="F35" s="87">
        <f t="shared" si="2"/>
        <v>104</v>
      </c>
    </row>
    <row r="36" spans="1:6" ht="14.25" x14ac:dyDescent="0.2">
      <c r="A36" s="137" t="s">
        <v>515</v>
      </c>
      <c r="B36" s="73" t="s">
        <v>516</v>
      </c>
      <c r="C36" s="86">
        <f>C37</f>
        <v>14549.8</v>
      </c>
      <c r="D36" s="86">
        <f t="shared" ref="D36:E36" si="15">D37</f>
        <v>1242.1300000000001</v>
      </c>
      <c r="E36" s="86">
        <f t="shared" si="15"/>
        <v>1628.2</v>
      </c>
      <c r="F36" s="87">
        <f t="shared" si="2"/>
        <v>17420.13</v>
      </c>
    </row>
    <row r="37" spans="1:6" ht="38.25" x14ac:dyDescent="0.2">
      <c r="A37" s="137" t="s">
        <v>517</v>
      </c>
      <c r="B37" s="73" t="s">
        <v>518</v>
      </c>
      <c r="C37" s="86">
        <f>C38+C43+C46+C49</f>
        <v>14549.8</v>
      </c>
      <c r="D37" s="86">
        <f t="shared" ref="D37:E37" si="16">D38+D43+D46+D49</f>
        <v>1242.1300000000001</v>
      </c>
      <c r="E37" s="86">
        <f t="shared" si="16"/>
        <v>1628.2</v>
      </c>
      <c r="F37" s="87">
        <f t="shared" si="2"/>
        <v>17420.13</v>
      </c>
    </row>
    <row r="38" spans="1:6" ht="25.5" x14ac:dyDescent="0.2">
      <c r="A38" s="138" t="s">
        <v>519</v>
      </c>
      <c r="B38" s="88" t="s">
        <v>520</v>
      </c>
      <c r="C38" s="89">
        <f>C39+C41</f>
        <v>1354</v>
      </c>
      <c r="D38" s="89">
        <f t="shared" ref="D38:E38" si="17">D39+D41</f>
        <v>1065.9000000000001</v>
      </c>
      <c r="E38" s="89">
        <f t="shared" si="17"/>
        <v>1438</v>
      </c>
      <c r="F38" s="87">
        <f t="shared" si="2"/>
        <v>3857.9</v>
      </c>
    </row>
    <row r="39" spans="1:6" ht="25.5" x14ac:dyDescent="0.2">
      <c r="A39" s="139" t="s">
        <v>521</v>
      </c>
      <c r="B39" s="90" t="s">
        <v>522</v>
      </c>
      <c r="C39" s="91">
        <f>C40</f>
        <v>134</v>
      </c>
      <c r="D39" s="93">
        <f t="shared" ref="D39:E39" si="18">D40</f>
        <v>117</v>
      </c>
      <c r="E39" s="91">
        <f t="shared" si="18"/>
        <v>121</v>
      </c>
      <c r="F39" s="87">
        <f t="shared" si="2"/>
        <v>372</v>
      </c>
    </row>
    <row r="40" spans="1:6" ht="38.25" x14ac:dyDescent="0.2">
      <c r="A40" s="139" t="s">
        <v>523</v>
      </c>
      <c r="B40" s="90" t="s">
        <v>598</v>
      </c>
      <c r="C40" s="91">
        <v>134</v>
      </c>
      <c r="D40" s="93">
        <v>117</v>
      </c>
      <c r="E40" s="91">
        <v>121</v>
      </c>
      <c r="F40" s="87">
        <f t="shared" si="2"/>
        <v>372</v>
      </c>
    </row>
    <row r="41" spans="1:6" ht="51" x14ac:dyDescent="0.2">
      <c r="A41" s="139" t="s">
        <v>524</v>
      </c>
      <c r="B41" s="90" t="s">
        <v>525</v>
      </c>
      <c r="C41" s="91">
        <f>C42</f>
        <v>1220</v>
      </c>
      <c r="D41" s="93">
        <f t="shared" ref="D41:E41" si="19">D42</f>
        <v>948.9</v>
      </c>
      <c r="E41" s="91">
        <f t="shared" si="19"/>
        <v>1317</v>
      </c>
      <c r="F41" s="87">
        <f t="shared" si="2"/>
        <v>3485.9</v>
      </c>
    </row>
    <row r="42" spans="1:6" ht="38.25" x14ac:dyDescent="0.2">
      <c r="A42" s="139" t="s">
        <v>526</v>
      </c>
      <c r="B42" s="90" t="s">
        <v>527</v>
      </c>
      <c r="C42" s="91">
        <v>1220</v>
      </c>
      <c r="D42" s="93">
        <v>948.9</v>
      </c>
      <c r="E42" s="91">
        <v>1317</v>
      </c>
      <c r="F42" s="87">
        <f t="shared" si="2"/>
        <v>3485.9</v>
      </c>
    </row>
    <row r="43" spans="1:6" ht="38.25" hidden="1" x14ac:dyDescent="0.2">
      <c r="A43" s="138" t="s">
        <v>602</v>
      </c>
      <c r="B43" s="88" t="s">
        <v>604</v>
      </c>
      <c r="C43" s="89">
        <f>C44</f>
        <v>0</v>
      </c>
      <c r="D43" s="89">
        <f t="shared" ref="D43:E44" si="20">D44</f>
        <v>0</v>
      </c>
      <c r="E43" s="89">
        <f t="shared" si="20"/>
        <v>0</v>
      </c>
      <c r="F43" s="87">
        <f t="shared" si="2"/>
        <v>0</v>
      </c>
    </row>
    <row r="44" spans="1:6" hidden="1" x14ac:dyDescent="0.2">
      <c r="A44" s="139" t="s">
        <v>601</v>
      </c>
      <c r="B44" s="90" t="s">
        <v>603</v>
      </c>
      <c r="C44" s="91">
        <v>0</v>
      </c>
      <c r="D44" s="93">
        <f t="shared" si="20"/>
        <v>0</v>
      </c>
      <c r="E44" s="91">
        <f t="shared" si="20"/>
        <v>0</v>
      </c>
      <c r="F44" s="87">
        <f t="shared" si="2"/>
        <v>0</v>
      </c>
    </row>
    <row r="45" spans="1:6" ht="25.5" hidden="1" x14ac:dyDescent="0.2">
      <c r="A45" s="139" t="s">
        <v>600</v>
      </c>
      <c r="B45" s="90" t="s">
        <v>599</v>
      </c>
      <c r="C45" s="91">
        <v>0</v>
      </c>
      <c r="D45" s="93"/>
      <c r="E45" s="91"/>
      <c r="F45" s="87">
        <f t="shared" si="2"/>
        <v>0</v>
      </c>
    </row>
    <row r="46" spans="1:6" ht="25.5" x14ac:dyDescent="0.2">
      <c r="A46" s="138" t="s">
        <v>528</v>
      </c>
      <c r="B46" s="88" t="s">
        <v>529</v>
      </c>
      <c r="C46" s="89">
        <f>C47</f>
        <v>136.19999999999999</v>
      </c>
      <c r="D46" s="89">
        <f t="shared" ref="D46:E47" si="21">D47</f>
        <v>149.80000000000001</v>
      </c>
      <c r="E46" s="89">
        <f t="shared" si="21"/>
        <v>163.80000000000001</v>
      </c>
      <c r="F46" s="87">
        <f t="shared" si="2"/>
        <v>449.8</v>
      </c>
    </row>
    <row r="47" spans="1:6" ht="38.25" x14ac:dyDescent="0.2">
      <c r="A47" s="139" t="s">
        <v>530</v>
      </c>
      <c r="B47" s="90" t="s">
        <v>531</v>
      </c>
      <c r="C47" s="91">
        <f>C48</f>
        <v>136.19999999999999</v>
      </c>
      <c r="D47" s="93">
        <f t="shared" si="21"/>
        <v>149.80000000000001</v>
      </c>
      <c r="E47" s="91">
        <f t="shared" si="21"/>
        <v>163.80000000000001</v>
      </c>
      <c r="F47" s="87">
        <f t="shared" si="2"/>
        <v>449.8</v>
      </c>
    </row>
    <row r="48" spans="1:6" ht="51" x14ac:dyDescent="0.2">
      <c r="A48" s="139" t="s">
        <v>532</v>
      </c>
      <c r="B48" s="90" t="s">
        <v>533</v>
      </c>
      <c r="C48" s="91">
        <v>136.19999999999999</v>
      </c>
      <c r="D48" s="93">
        <v>149.80000000000001</v>
      </c>
      <c r="E48" s="91">
        <v>163.80000000000001</v>
      </c>
      <c r="F48" s="87">
        <f t="shared" si="2"/>
        <v>449.8</v>
      </c>
    </row>
    <row r="49" spans="1:6" ht="14.25" x14ac:dyDescent="0.2">
      <c r="A49" s="138" t="s">
        <v>596</v>
      </c>
      <c r="B49" s="88" t="s">
        <v>597</v>
      </c>
      <c r="C49" s="89">
        <f>C50+C52</f>
        <v>13059.599999999999</v>
      </c>
      <c r="D49" s="89">
        <f t="shared" ref="D49:E49" si="22">D50+D52</f>
        <v>26.43</v>
      </c>
      <c r="E49" s="89">
        <f t="shared" si="22"/>
        <v>26.4</v>
      </c>
      <c r="F49" s="87">
        <f t="shared" si="2"/>
        <v>13112.429999999998</v>
      </c>
    </row>
    <row r="50" spans="1:6" ht="76.5" x14ac:dyDescent="0.2">
      <c r="A50" s="139" t="s">
        <v>538</v>
      </c>
      <c r="B50" s="90" t="s">
        <v>539</v>
      </c>
      <c r="C50" s="91">
        <f>C51</f>
        <v>7676.7</v>
      </c>
      <c r="D50" s="93">
        <f t="shared" ref="D50:E50" si="23">D51</f>
        <v>0</v>
      </c>
      <c r="E50" s="91">
        <f t="shared" si="23"/>
        <v>0</v>
      </c>
      <c r="F50" s="87">
        <f t="shared" si="2"/>
        <v>7676.7</v>
      </c>
    </row>
    <row r="51" spans="1:6" ht="76.5" x14ac:dyDescent="0.2">
      <c r="A51" s="139" t="s">
        <v>540</v>
      </c>
      <c r="B51" s="90" t="s">
        <v>539</v>
      </c>
      <c r="C51" s="91">
        <v>7676.7</v>
      </c>
      <c r="D51" s="93">
        <v>0</v>
      </c>
      <c r="E51" s="91">
        <v>0</v>
      </c>
      <c r="F51" s="87">
        <f t="shared" si="2"/>
        <v>7676.7</v>
      </c>
    </row>
    <row r="52" spans="1:6" ht="25.5" x14ac:dyDescent="0.2">
      <c r="A52" s="139" t="s">
        <v>534</v>
      </c>
      <c r="B52" s="90" t="s">
        <v>535</v>
      </c>
      <c r="C52" s="91">
        <f>C53</f>
        <v>5382.9</v>
      </c>
      <c r="D52" s="93">
        <f t="shared" ref="D52:E52" si="24">D53</f>
        <v>26.43</v>
      </c>
      <c r="E52" s="91">
        <f t="shared" si="24"/>
        <v>26.4</v>
      </c>
      <c r="F52" s="87">
        <f t="shared" si="2"/>
        <v>5435.73</v>
      </c>
    </row>
    <row r="53" spans="1:6" ht="25.5" x14ac:dyDescent="0.2">
      <c r="A53" s="139" t="s">
        <v>536</v>
      </c>
      <c r="B53" s="90" t="s">
        <v>537</v>
      </c>
      <c r="C53" s="91">
        <v>5382.9</v>
      </c>
      <c r="D53" s="93">
        <v>26.43</v>
      </c>
      <c r="E53" s="91">
        <v>26.4</v>
      </c>
      <c r="F53" s="87">
        <f t="shared" si="2"/>
        <v>5435.73</v>
      </c>
    </row>
  </sheetData>
  <autoFilter ref="A8:F53" xr:uid="{00000000-0009-0000-0000-000001000000}">
    <filterColumn colId="5">
      <filters>
        <filter val="1 986,0"/>
        <filter val="19 185,9"/>
        <filter val="2 255,3"/>
        <filter val="2 460,0"/>
        <filter val="2 625,9"/>
        <filter val="2 815,3"/>
        <filter val="2 910,0"/>
        <filter val="3 485,9"/>
        <filter val="3 583,0"/>
        <filter val="3 857,9"/>
        <filter val="363,8"/>
        <filter val="372,0"/>
        <filter val="450,0"/>
        <filter val="460,0"/>
        <filter val="5 569,0"/>
        <filter val="560,0"/>
        <filter val="569,0"/>
        <filter val="6 029,0"/>
        <filter val="6,0"/>
        <filter val="9 523,0"/>
        <filter val="9 662,9"/>
        <filter val="9,0"/>
      </filters>
    </filterColumn>
  </autoFilter>
  <mergeCells count="5">
    <mergeCell ref="A6:E6"/>
    <mergeCell ref="A4:E4"/>
    <mergeCell ref="D1:E1"/>
    <mergeCell ref="D2:E2"/>
    <mergeCell ref="D3:E3"/>
  </mergeCells>
  <pageMargins left="0.7" right="0.7" top="0.75" bottom="0.75" header="0.3" footer="0.3"/>
  <pageSetup paperSize="9" scale="76" fitToHeight="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135"/>
  <sheetViews>
    <sheetView zoomScale="80" zoomScaleNormal="80" workbookViewId="0">
      <pane xSplit="6" ySplit="7" topLeftCell="G123" activePane="bottomRight" state="frozen"/>
      <selection pane="topRight" activeCell="F1" sqref="F1"/>
      <selection pane="bottomLeft" activeCell="A11" sqref="A11"/>
      <selection pane="bottomRight" sqref="A1:I135"/>
    </sheetView>
  </sheetViews>
  <sheetFormatPr defaultColWidth="9.140625" defaultRowHeight="15" x14ac:dyDescent="0.25"/>
  <cols>
    <col min="1" max="1" width="40.5703125" style="94" customWidth="1"/>
    <col min="2" max="2" width="7.42578125" style="94" customWidth="1"/>
    <col min="3" max="4" width="7.5703125" style="94" customWidth="1"/>
    <col min="5" max="5" width="14.140625" style="95" customWidth="1"/>
    <col min="6" max="6" width="6.7109375" style="94" customWidth="1"/>
    <col min="7" max="9" width="16.28515625" style="94" customWidth="1"/>
    <col min="10" max="10" width="0" style="96" hidden="1" customWidth="1"/>
    <col min="11" max="11" width="9.140625" style="94" customWidth="1"/>
    <col min="12" max="16384" width="9.140625" style="94"/>
  </cols>
  <sheetData>
    <row r="1" spans="1:9" x14ac:dyDescent="0.25">
      <c r="H1" s="193" t="s">
        <v>714</v>
      </c>
      <c r="I1" s="193"/>
    </row>
    <row r="2" spans="1:9" ht="102" customHeight="1" x14ac:dyDescent="0.25">
      <c r="H2" s="194" t="s">
        <v>698</v>
      </c>
      <c r="I2" s="194"/>
    </row>
    <row r="3" spans="1:9" ht="21.6" customHeight="1" x14ac:dyDescent="0.25">
      <c r="H3" s="193" t="s">
        <v>744</v>
      </c>
      <c r="I3" s="193"/>
    </row>
    <row r="5" spans="1:9" ht="40.9" customHeight="1" x14ac:dyDescent="0.25">
      <c r="A5" s="208" t="s">
        <v>699</v>
      </c>
      <c r="B5" s="208"/>
      <c r="C5" s="208"/>
      <c r="D5" s="208"/>
      <c r="E5" s="208"/>
      <c r="F5" s="208"/>
      <c r="G5" s="208"/>
      <c r="H5" s="208"/>
      <c r="I5" s="208"/>
    </row>
    <row r="6" spans="1:9" ht="15.95" customHeight="1" x14ac:dyDescent="0.25">
      <c r="A6" s="97"/>
      <c r="B6" s="98"/>
      <c r="C6" s="98"/>
      <c r="D6" s="98"/>
      <c r="E6" s="99"/>
      <c r="F6" s="98"/>
      <c r="G6" s="98"/>
      <c r="H6" s="98"/>
      <c r="I6" s="98"/>
    </row>
    <row r="7" spans="1:9" ht="15.2" customHeight="1" x14ac:dyDescent="0.25">
      <c r="A7" s="209" t="s">
        <v>609</v>
      </c>
      <c r="B7" s="209"/>
      <c r="C7" s="209"/>
      <c r="D7" s="209"/>
      <c r="E7" s="209"/>
      <c r="F7" s="209"/>
      <c r="G7" s="209"/>
      <c r="H7" s="209"/>
      <c r="I7" s="209"/>
    </row>
    <row r="8" spans="1:9" x14ac:dyDescent="0.25">
      <c r="A8" s="204" t="s">
        <v>718</v>
      </c>
      <c r="B8" s="198" t="s">
        <v>2</v>
      </c>
      <c r="C8" s="198" t="s">
        <v>719</v>
      </c>
      <c r="D8" s="198" t="s">
        <v>720</v>
      </c>
      <c r="E8" s="206" t="s">
        <v>721</v>
      </c>
      <c r="F8" s="198" t="s">
        <v>722</v>
      </c>
      <c r="G8" s="200" t="s">
        <v>676</v>
      </c>
      <c r="H8" s="202" t="s">
        <v>723</v>
      </c>
      <c r="I8" s="203"/>
    </row>
    <row r="9" spans="1:9" ht="22.5" customHeight="1" x14ac:dyDescent="0.25">
      <c r="A9" s="205"/>
      <c r="B9" s="199"/>
      <c r="C9" s="199"/>
      <c r="D9" s="199"/>
      <c r="E9" s="207"/>
      <c r="F9" s="199"/>
      <c r="G9" s="201"/>
      <c r="H9" s="141" t="s">
        <v>677</v>
      </c>
      <c r="I9" s="142" t="s">
        <v>678</v>
      </c>
    </row>
    <row r="10" spans="1:9" ht="45.75" thickBot="1" x14ac:dyDescent="0.3">
      <c r="A10" s="143" t="s">
        <v>701</v>
      </c>
      <c r="B10" s="144" t="s">
        <v>32</v>
      </c>
      <c r="C10" s="144"/>
      <c r="D10" s="144"/>
      <c r="E10" s="144" t="s">
        <v>32</v>
      </c>
      <c r="F10" s="144"/>
      <c r="G10" s="145">
        <f>G11+G20+G29+G36+G51+G59+G68+G75+G84+G91+G100+G120+G128</f>
        <v>17775.770830000001</v>
      </c>
      <c r="H10" s="145">
        <v>4309.4399999999996</v>
      </c>
      <c r="I10" s="146">
        <v>4612.08</v>
      </c>
    </row>
    <row r="11" spans="1:9" ht="62.25" customHeight="1" x14ac:dyDescent="0.25">
      <c r="A11" s="147" t="s">
        <v>724</v>
      </c>
      <c r="B11" s="148" t="s">
        <v>32</v>
      </c>
      <c r="C11" s="148"/>
      <c r="D11" s="148" t="s">
        <v>34</v>
      </c>
      <c r="E11" s="148" t="s">
        <v>34</v>
      </c>
      <c r="F11" s="148"/>
      <c r="G11" s="149">
        <v>1121.5</v>
      </c>
      <c r="H11" s="149">
        <v>1005</v>
      </c>
      <c r="I11" s="150">
        <v>1017</v>
      </c>
    </row>
    <row r="12" spans="1:9" x14ac:dyDescent="0.25">
      <c r="A12" s="151" t="s">
        <v>373</v>
      </c>
      <c r="B12" s="152" t="s">
        <v>32</v>
      </c>
      <c r="C12" s="152" t="s">
        <v>33</v>
      </c>
      <c r="D12" s="152" t="s">
        <v>34</v>
      </c>
      <c r="E12" s="152" t="s">
        <v>33</v>
      </c>
      <c r="F12" s="152"/>
      <c r="G12" s="153">
        <v>1121.5</v>
      </c>
      <c r="H12" s="153">
        <v>1005</v>
      </c>
      <c r="I12" s="154">
        <v>1017</v>
      </c>
    </row>
    <row r="13" spans="1:9" ht="51" x14ac:dyDescent="0.25">
      <c r="A13" s="155" t="s">
        <v>700</v>
      </c>
      <c r="B13" s="156" t="s">
        <v>32</v>
      </c>
      <c r="C13" s="156" t="s">
        <v>33</v>
      </c>
      <c r="D13" s="156" t="s">
        <v>34</v>
      </c>
      <c r="E13" s="156" t="s">
        <v>725</v>
      </c>
      <c r="F13" s="156"/>
      <c r="G13" s="157">
        <v>1121.5</v>
      </c>
      <c r="H13" s="157">
        <v>1005</v>
      </c>
      <c r="I13" s="158">
        <v>1017</v>
      </c>
    </row>
    <row r="14" spans="1:9" ht="25.5" x14ac:dyDescent="0.25">
      <c r="A14" s="159" t="s">
        <v>375</v>
      </c>
      <c r="B14" s="160" t="s">
        <v>32</v>
      </c>
      <c r="C14" s="160" t="s">
        <v>33</v>
      </c>
      <c r="D14" s="160" t="s">
        <v>34</v>
      </c>
      <c r="E14" s="160" t="s">
        <v>726</v>
      </c>
      <c r="F14" s="160"/>
      <c r="G14" s="157">
        <v>1121.5</v>
      </c>
      <c r="H14" s="157">
        <v>1005</v>
      </c>
      <c r="I14" s="158">
        <v>1017</v>
      </c>
    </row>
    <row r="15" spans="1:9" ht="38.25" x14ac:dyDescent="0.25">
      <c r="A15" s="161" t="s">
        <v>376</v>
      </c>
      <c r="B15" s="162" t="s">
        <v>32</v>
      </c>
      <c r="C15" s="162" t="s">
        <v>33</v>
      </c>
      <c r="D15" s="162" t="s">
        <v>34</v>
      </c>
      <c r="E15" s="162" t="s">
        <v>727</v>
      </c>
      <c r="F15" s="162"/>
      <c r="G15" s="157">
        <v>1121.5</v>
      </c>
      <c r="H15" s="157">
        <v>1005</v>
      </c>
      <c r="I15" s="158">
        <v>1017</v>
      </c>
    </row>
    <row r="16" spans="1:9" ht="25.5" x14ac:dyDescent="0.25">
      <c r="A16" s="163" t="s">
        <v>427</v>
      </c>
      <c r="B16" s="164" t="s">
        <v>32</v>
      </c>
      <c r="C16" s="164" t="s">
        <v>33</v>
      </c>
      <c r="D16" s="164" t="s">
        <v>34</v>
      </c>
      <c r="E16" s="164" t="s">
        <v>728</v>
      </c>
      <c r="F16" s="164"/>
      <c r="G16" s="157">
        <v>79.5</v>
      </c>
      <c r="H16" s="157">
        <v>0</v>
      </c>
      <c r="I16" s="158">
        <v>0</v>
      </c>
    </row>
    <row r="17" spans="1:9" ht="25.5" x14ac:dyDescent="0.25">
      <c r="A17" s="165" t="s">
        <v>427</v>
      </c>
      <c r="B17" s="166" t="s">
        <v>32</v>
      </c>
      <c r="C17" s="166" t="s">
        <v>33</v>
      </c>
      <c r="D17" s="166" t="s">
        <v>34</v>
      </c>
      <c r="E17" s="166" t="s">
        <v>728</v>
      </c>
      <c r="F17" s="166" t="s">
        <v>36</v>
      </c>
      <c r="G17" s="157">
        <v>79.5</v>
      </c>
      <c r="H17" s="157">
        <v>0</v>
      </c>
      <c r="I17" s="158">
        <v>0</v>
      </c>
    </row>
    <row r="18" spans="1:9" ht="51" x14ac:dyDescent="0.25">
      <c r="A18" s="163" t="s">
        <v>378</v>
      </c>
      <c r="B18" s="164" t="s">
        <v>32</v>
      </c>
      <c r="C18" s="164" t="s">
        <v>33</v>
      </c>
      <c r="D18" s="164" t="s">
        <v>34</v>
      </c>
      <c r="E18" s="164" t="s">
        <v>35</v>
      </c>
      <c r="F18" s="164"/>
      <c r="G18" s="157">
        <v>1042</v>
      </c>
      <c r="H18" s="157">
        <v>1005</v>
      </c>
      <c r="I18" s="158">
        <v>1017</v>
      </c>
    </row>
    <row r="19" spans="1:9" ht="51" x14ac:dyDescent="0.25">
      <c r="A19" s="165" t="s">
        <v>378</v>
      </c>
      <c r="B19" s="166" t="s">
        <v>32</v>
      </c>
      <c r="C19" s="166" t="s">
        <v>33</v>
      </c>
      <c r="D19" s="166" t="s">
        <v>34</v>
      </c>
      <c r="E19" s="166" t="s">
        <v>35</v>
      </c>
      <c r="F19" s="166" t="s">
        <v>36</v>
      </c>
      <c r="G19" s="157">
        <v>1042</v>
      </c>
      <c r="H19" s="157">
        <v>1005</v>
      </c>
      <c r="I19" s="158">
        <v>1017</v>
      </c>
    </row>
    <row r="20" spans="1:9" ht="76.5" x14ac:dyDescent="0.25">
      <c r="A20" s="147" t="s">
        <v>374</v>
      </c>
      <c r="B20" s="148" t="s">
        <v>32</v>
      </c>
      <c r="C20" s="148"/>
      <c r="D20" s="148" t="s">
        <v>50</v>
      </c>
      <c r="E20" s="148" t="s">
        <v>50</v>
      </c>
      <c r="F20" s="148"/>
      <c r="G20" s="149">
        <f>G21</f>
        <v>1668.7</v>
      </c>
      <c r="H20" s="149">
        <v>1894</v>
      </c>
      <c r="I20" s="150">
        <v>2026</v>
      </c>
    </row>
    <row r="21" spans="1:9" x14ac:dyDescent="0.25">
      <c r="A21" s="151" t="s">
        <v>373</v>
      </c>
      <c r="B21" s="152" t="s">
        <v>32</v>
      </c>
      <c r="C21" s="152" t="s">
        <v>33</v>
      </c>
      <c r="D21" s="152" t="s">
        <v>50</v>
      </c>
      <c r="E21" s="152" t="s">
        <v>33</v>
      </c>
      <c r="F21" s="152"/>
      <c r="G21" s="153">
        <f>G22</f>
        <v>1668.7</v>
      </c>
      <c r="H21" s="153">
        <v>1894</v>
      </c>
      <c r="I21" s="154">
        <v>2026</v>
      </c>
    </row>
    <row r="22" spans="1:9" ht="51" x14ac:dyDescent="0.25">
      <c r="A22" s="155" t="s">
        <v>700</v>
      </c>
      <c r="B22" s="156" t="s">
        <v>32</v>
      </c>
      <c r="C22" s="156" t="s">
        <v>33</v>
      </c>
      <c r="D22" s="156" t="s">
        <v>50</v>
      </c>
      <c r="E22" s="156" t="s">
        <v>725</v>
      </c>
      <c r="F22" s="156"/>
      <c r="G22" s="157">
        <f>G23</f>
        <v>1668.7</v>
      </c>
      <c r="H22" s="157">
        <v>1894</v>
      </c>
      <c r="I22" s="158">
        <v>2026</v>
      </c>
    </row>
    <row r="23" spans="1:9" ht="25.5" x14ac:dyDescent="0.25">
      <c r="A23" s="159" t="s">
        <v>375</v>
      </c>
      <c r="B23" s="160" t="s">
        <v>32</v>
      </c>
      <c r="C23" s="160" t="s">
        <v>33</v>
      </c>
      <c r="D23" s="160" t="s">
        <v>50</v>
      </c>
      <c r="E23" s="160" t="s">
        <v>726</v>
      </c>
      <c r="F23" s="160"/>
      <c r="G23" s="157">
        <f>G24</f>
        <v>1668.7</v>
      </c>
      <c r="H23" s="157">
        <v>1894</v>
      </c>
      <c r="I23" s="158">
        <v>2026</v>
      </c>
    </row>
    <row r="24" spans="1:9" ht="38.25" x14ac:dyDescent="0.25">
      <c r="A24" s="161" t="s">
        <v>376</v>
      </c>
      <c r="B24" s="162" t="s">
        <v>32</v>
      </c>
      <c r="C24" s="162" t="s">
        <v>33</v>
      </c>
      <c r="D24" s="162" t="s">
        <v>50</v>
      </c>
      <c r="E24" s="162" t="s">
        <v>727</v>
      </c>
      <c r="F24" s="162"/>
      <c r="G24" s="157">
        <f>G25</f>
        <v>1668.7</v>
      </c>
      <c r="H24" s="157">
        <v>1894</v>
      </c>
      <c r="I24" s="158">
        <v>2026</v>
      </c>
    </row>
    <row r="25" spans="1:9" ht="63.75" x14ac:dyDescent="0.25">
      <c r="A25" s="163" t="s">
        <v>377</v>
      </c>
      <c r="B25" s="164" t="s">
        <v>32</v>
      </c>
      <c r="C25" s="164" t="s">
        <v>33</v>
      </c>
      <c r="D25" s="164" t="s">
        <v>50</v>
      </c>
      <c r="E25" s="164" t="s">
        <v>51</v>
      </c>
      <c r="F25" s="164"/>
      <c r="G25" s="157">
        <f>G26+G27+G28</f>
        <v>1668.7</v>
      </c>
      <c r="H25" s="157">
        <v>1894</v>
      </c>
      <c r="I25" s="158">
        <v>2026</v>
      </c>
    </row>
    <row r="26" spans="1:9" ht="63.75" x14ac:dyDescent="0.25">
      <c r="A26" s="165" t="s">
        <v>377</v>
      </c>
      <c r="B26" s="166" t="s">
        <v>32</v>
      </c>
      <c r="C26" s="166" t="s">
        <v>33</v>
      </c>
      <c r="D26" s="166" t="s">
        <v>50</v>
      </c>
      <c r="E26" s="166" t="s">
        <v>51</v>
      </c>
      <c r="F26" s="166" t="s">
        <v>36</v>
      </c>
      <c r="G26" s="157">
        <v>985</v>
      </c>
      <c r="H26" s="157">
        <v>940</v>
      </c>
      <c r="I26" s="158">
        <v>955</v>
      </c>
    </row>
    <row r="27" spans="1:9" ht="63.75" x14ac:dyDescent="0.25">
      <c r="A27" s="165" t="s">
        <v>377</v>
      </c>
      <c r="B27" s="166" t="s">
        <v>32</v>
      </c>
      <c r="C27" s="166" t="s">
        <v>33</v>
      </c>
      <c r="D27" s="166" t="s">
        <v>50</v>
      </c>
      <c r="E27" s="166" t="s">
        <v>51</v>
      </c>
      <c r="F27" s="166" t="s">
        <v>61</v>
      </c>
      <c r="G27" s="157">
        <v>653.70000000000005</v>
      </c>
      <c r="H27" s="157">
        <v>924</v>
      </c>
      <c r="I27" s="158">
        <v>1041</v>
      </c>
    </row>
    <row r="28" spans="1:9" ht="63.75" x14ac:dyDescent="0.25">
      <c r="A28" s="165" t="s">
        <v>377</v>
      </c>
      <c r="B28" s="166" t="s">
        <v>32</v>
      </c>
      <c r="C28" s="166" t="s">
        <v>33</v>
      </c>
      <c r="D28" s="166" t="s">
        <v>50</v>
      </c>
      <c r="E28" s="166" t="s">
        <v>51</v>
      </c>
      <c r="F28" s="166" t="s">
        <v>159</v>
      </c>
      <c r="G28" s="157">
        <v>30</v>
      </c>
      <c r="H28" s="157">
        <v>30</v>
      </c>
      <c r="I28" s="158">
        <v>30</v>
      </c>
    </row>
    <row r="29" spans="1:9" x14ac:dyDescent="0.25">
      <c r="A29" s="147" t="s">
        <v>379</v>
      </c>
      <c r="B29" s="148" t="s">
        <v>32</v>
      </c>
      <c r="C29" s="148"/>
      <c r="D29" s="148" t="s">
        <v>182</v>
      </c>
      <c r="E29" s="148" t="s">
        <v>182</v>
      </c>
      <c r="F29" s="148"/>
      <c r="G29" s="149">
        <v>1</v>
      </c>
      <c r="H29" s="149">
        <v>1</v>
      </c>
      <c r="I29" s="150">
        <v>1</v>
      </c>
    </row>
    <row r="30" spans="1:9" x14ac:dyDescent="0.25">
      <c r="A30" s="151" t="s">
        <v>373</v>
      </c>
      <c r="B30" s="152" t="s">
        <v>32</v>
      </c>
      <c r="C30" s="152" t="s">
        <v>33</v>
      </c>
      <c r="D30" s="152" t="s">
        <v>182</v>
      </c>
      <c r="E30" s="152" t="s">
        <v>33</v>
      </c>
      <c r="F30" s="152"/>
      <c r="G30" s="153">
        <v>1</v>
      </c>
      <c r="H30" s="153">
        <v>1</v>
      </c>
      <c r="I30" s="154">
        <v>1</v>
      </c>
    </row>
    <row r="31" spans="1:9" ht="51" x14ac:dyDescent="0.25">
      <c r="A31" s="155" t="s">
        <v>700</v>
      </c>
      <c r="B31" s="156" t="s">
        <v>32</v>
      </c>
      <c r="C31" s="156" t="s">
        <v>33</v>
      </c>
      <c r="D31" s="156" t="s">
        <v>182</v>
      </c>
      <c r="E31" s="156" t="s">
        <v>725</v>
      </c>
      <c r="F31" s="156"/>
      <c r="G31" s="157">
        <v>1</v>
      </c>
      <c r="H31" s="157">
        <v>1</v>
      </c>
      <c r="I31" s="158">
        <v>1</v>
      </c>
    </row>
    <row r="32" spans="1:9" ht="25.5" x14ac:dyDescent="0.25">
      <c r="A32" s="159" t="s">
        <v>375</v>
      </c>
      <c r="B32" s="160" t="s">
        <v>32</v>
      </c>
      <c r="C32" s="160" t="s">
        <v>33</v>
      </c>
      <c r="D32" s="160" t="s">
        <v>182</v>
      </c>
      <c r="E32" s="160" t="s">
        <v>726</v>
      </c>
      <c r="F32" s="160"/>
      <c r="G32" s="157">
        <v>1</v>
      </c>
      <c r="H32" s="157">
        <v>1</v>
      </c>
      <c r="I32" s="158">
        <v>1</v>
      </c>
    </row>
    <row r="33" spans="1:9" ht="25.5" x14ac:dyDescent="0.25">
      <c r="A33" s="161" t="s">
        <v>380</v>
      </c>
      <c r="B33" s="162" t="s">
        <v>32</v>
      </c>
      <c r="C33" s="162" t="s">
        <v>33</v>
      </c>
      <c r="D33" s="162" t="s">
        <v>182</v>
      </c>
      <c r="E33" s="162" t="s">
        <v>729</v>
      </c>
      <c r="F33" s="162"/>
      <c r="G33" s="157">
        <v>1</v>
      </c>
      <c r="H33" s="157">
        <v>1</v>
      </c>
      <c r="I33" s="158">
        <v>1</v>
      </c>
    </row>
    <row r="34" spans="1:9" ht="25.5" x14ac:dyDescent="0.25">
      <c r="A34" s="163" t="s">
        <v>709</v>
      </c>
      <c r="B34" s="164" t="s">
        <v>32</v>
      </c>
      <c r="C34" s="164" t="s">
        <v>33</v>
      </c>
      <c r="D34" s="164" t="s">
        <v>182</v>
      </c>
      <c r="E34" s="164" t="s">
        <v>183</v>
      </c>
      <c r="F34" s="164"/>
      <c r="G34" s="157">
        <v>1</v>
      </c>
      <c r="H34" s="157">
        <v>1</v>
      </c>
      <c r="I34" s="158">
        <v>1</v>
      </c>
    </row>
    <row r="35" spans="1:9" ht="25.5" x14ac:dyDescent="0.25">
      <c r="A35" s="165" t="s">
        <v>709</v>
      </c>
      <c r="B35" s="166" t="s">
        <v>32</v>
      </c>
      <c r="C35" s="166" t="s">
        <v>33</v>
      </c>
      <c r="D35" s="166" t="s">
        <v>182</v>
      </c>
      <c r="E35" s="166" t="s">
        <v>183</v>
      </c>
      <c r="F35" s="166" t="s">
        <v>159</v>
      </c>
      <c r="G35" s="157">
        <v>1</v>
      </c>
      <c r="H35" s="157">
        <v>1</v>
      </c>
      <c r="I35" s="158">
        <v>1</v>
      </c>
    </row>
    <row r="36" spans="1:9" x14ac:dyDescent="0.25">
      <c r="A36" s="147" t="s">
        <v>381</v>
      </c>
      <c r="B36" s="148" t="s">
        <v>32</v>
      </c>
      <c r="C36" s="148"/>
      <c r="D36" s="148" t="s">
        <v>188</v>
      </c>
      <c r="E36" s="148" t="s">
        <v>188</v>
      </c>
      <c r="F36" s="148"/>
      <c r="G36" s="149">
        <v>671.7</v>
      </c>
      <c r="H36" s="149">
        <v>0</v>
      </c>
      <c r="I36" s="150">
        <v>0</v>
      </c>
    </row>
    <row r="37" spans="1:9" x14ac:dyDescent="0.25">
      <c r="A37" s="151" t="s">
        <v>373</v>
      </c>
      <c r="B37" s="152" t="s">
        <v>32</v>
      </c>
      <c r="C37" s="152" t="s">
        <v>33</v>
      </c>
      <c r="D37" s="152" t="s">
        <v>188</v>
      </c>
      <c r="E37" s="152" t="s">
        <v>33</v>
      </c>
      <c r="F37" s="152"/>
      <c r="G37" s="153">
        <v>671.7</v>
      </c>
      <c r="H37" s="153">
        <v>0</v>
      </c>
      <c r="I37" s="154">
        <v>0</v>
      </c>
    </row>
    <row r="38" spans="1:9" ht="51" x14ac:dyDescent="0.25">
      <c r="A38" s="155" t="s">
        <v>700</v>
      </c>
      <c r="B38" s="156" t="s">
        <v>32</v>
      </c>
      <c r="C38" s="156" t="s">
        <v>33</v>
      </c>
      <c r="D38" s="156" t="s">
        <v>188</v>
      </c>
      <c r="E38" s="156" t="s">
        <v>725</v>
      </c>
      <c r="F38" s="156"/>
      <c r="G38" s="157">
        <v>671.7</v>
      </c>
      <c r="H38" s="157">
        <v>0</v>
      </c>
      <c r="I38" s="158">
        <v>0</v>
      </c>
    </row>
    <row r="39" spans="1:9" ht="25.5" x14ac:dyDescent="0.25">
      <c r="A39" s="159" t="s">
        <v>375</v>
      </c>
      <c r="B39" s="160" t="s">
        <v>32</v>
      </c>
      <c r="C39" s="160" t="s">
        <v>33</v>
      </c>
      <c r="D39" s="160" t="s">
        <v>188</v>
      </c>
      <c r="E39" s="160" t="s">
        <v>726</v>
      </c>
      <c r="F39" s="160"/>
      <c r="G39" s="157">
        <v>671.7</v>
      </c>
      <c r="H39" s="157">
        <v>0</v>
      </c>
      <c r="I39" s="158">
        <v>0</v>
      </c>
    </row>
    <row r="40" spans="1:9" ht="63.75" x14ac:dyDescent="0.25">
      <c r="A40" s="161" t="s">
        <v>382</v>
      </c>
      <c r="B40" s="162" t="s">
        <v>32</v>
      </c>
      <c r="C40" s="162" t="s">
        <v>33</v>
      </c>
      <c r="D40" s="162" t="s">
        <v>188</v>
      </c>
      <c r="E40" s="162" t="s">
        <v>730</v>
      </c>
      <c r="F40" s="162"/>
      <c r="G40" s="157">
        <v>671.7</v>
      </c>
      <c r="H40" s="157">
        <v>0</v>
      </c>
      <c r="I40" s="158">
        <v>0</v>
      </c>
    </row>
    <row r="41" spans="1:9" ht="89.25" x14ac:dyDescent="0.25">
      <c r="A41" s="163" t="s">
        <v>383</v>
      </c>
      <c r="B41" s="164" t="s">
        <v>32</v>
      </c>
      <c r="C41" s="164" t="s">
        <v>33</v>
      </c>
      <c r="D41" s="164" t="s">
        <v>188</v>
      </c>
      <c r="E41" s="164" t="s">
        <v>189</v>
      </c>
      <c r="F41" s="164"/>
      <c r="G41" s="157">
        <v>21.3</v>
      </c>
      <c r="H41" s="157">
        <v>0</v>
      </c>
      <c r="I41" s="158">
        <v>0</v>
      </c>
    </row>
    <row r="42" spans="1:9" ht="89.25" x14ac:dyDescent="0.25">
      <c r="A42" s="165" t="s">
        <v>383</v>
      </c>
      <c r="B42" s="166" t="s">
        <v>32</v>
      </c>
      <c r="C42" s="166" t="s">
        <v>33</v>
      </c>
      <c r="D42" s="166" t="s">
        <v>188</v>
      </c>
      <c r="E42" s="166" t="s">
        <v>189</v>
      </c>
      <c r="F42" s="166" t="s">
        <v>154</v>
      </c>
      <c r="G42" s="157">
        <v>21.3</v>
      </c>
      <c r="H42" s="157">
        <v>0</v>
      </c>
      <c r="I42" s="158">
        <v>0</v>
      </c>
    </row>
    <row r="43" spans="1:9" ht="76.5" x14ac:dyDescent="0.25">
      <c r="A43" s="163" t="s">
        <v>384</v>
      </c>
      <c r="B43" s="164" t="s">
        <v>32</v>
      </c>
      <c r="C43" s="164" t="s">
        <v>33</v>
      </c>
      <c r="D43" s="164" t="s">
        <v>188</v>
      </c>
      <c r="E43" s="164" t="s">
        <v>192</v>
      </c>
      <c r="F43" s="164"/>
      <c r="G43" s="157">
        <v>5.6</v>
      </c>
      <c r="H43" s="157">
        <v>0</v>
      </c>
      <c r="I43" s="158">
        <v>0</v>
      </c>
    </row>
    <row r="44" spans="1:9" ht="76.5" x14ac:dyDescent="0.25">
      <c r="A44" s="165" t="s">
        <v>384</v>
      </c>
      <c r="B44" s="166" t="s">
        <v>32</v>
      </c>
      <c r="C44" s="166" t="s">
        <v>33</v>
      </c>
      <c r="D44" s="166" t="s">
        <v>188</v>
      </c>
      <c r="E44" s="166" t="s">
        <v>192</v>
      </c>
      <c r="F44" s="166" t="s">
        <v>154</v>
      </c>
      <c r="G44" s="157">
        <v>5.6</v>
      </c>
      <c r="H44" s="157">
        <v>0</v>
      </c>
      <c r="I44" s="158">
        <v>0</v>
      </c>
    </row>
    <row r="45" spans="1:9" ht="89.25" x14ac:dyDescent="0.25">
      <c r="A45" s="163" t="s">
        <v>385</v>
      </c>
      <c r="B45" s="164" t="s">
        <v>32</v>
      </c>
      <c r="C45" s="164" t="s">
        <v>33</v>
      </c>
      <c r="D45" s="164" t="s">
        <v>188</v>
      </c>
      <c r="E45" s="164" t="s">
        <v>195</v>
      </c>
      <c r="F45" s="164"/>
      <c r="G45" s="157">
        <v>2.1</v>
      </c>
      <c r="H45" s="157">
        <v>0</v>
      </c>
      <c r="I45" s="158">
        <v>0</v>
      </c>
    </row>
    <row r="46" spans="1:9" ht="89.25" x14ac:dyDescent="0.25">
      <c r="A46" s="165" t="s">
        <v>385</v>
      </c>
      <c r="B46" s="166" t="s">
        <v>32</v>
      </c>
      <c r="C46" s="166" t="s">
        <v>33</v>
      </c>
      <c r="D46" s="166" t="s">
        <v>188</v>
      </c>
      <c r="E46" s="166" t="s">
        <v>195</v>
      </c>
      <c r="F46" s="166" t="s">
        <v>154</v>
      </c>
      <c r="G46" s="157">
        <v>2.1</v>
      </c>
      <c r="H46" s="157">
        <v>0</v>
      </c>
      <c r="I46" s="158">
        <v>0</v>
      </c>
    </row>
    <row r="47" spans="1:9" ht="89.25" x14ac:dyDescent="0.25">
      <c r="A47" s="163" t="s">
        <v>731</v>
      </c>
      <c r="B47" s="164" t="s">
        <v>32</v>
      </c>
      <c r="C47" s="164" t="s">
        <v>33</v>
      </c>
      <c r="D47" s="164" t="s">
        <v>188</v>
      </c>
      <c r="E47" s="164" t="s">
        <v>198</v>
      </c>
      <c r="F47" s="164"/>
      <c r="G47" s="157">
        <v>22</v>
      </c>
      <c r="H47" s="157">
        <v>0</v>
      </c>
      <c r="I47" s="158">
        <v>0</v>
      </c>
    </row>
    <row r="48" spans="1:9" ht="89.25" x14ac:dyDescent="0.25">
      <c r="A48" s="165" t="s">
        <v>731</v>
      </c>
      <c r="B48" s="166" t="s">
        <v>32</v>
      </c>
      <c r="C48" s="166" t="s">
        <v>33</v>
      </c>
      <c r="D48" s="166" t="s">
        <v>188</v>
      </c>
      <c r="E48" s="166" t="s">
        <v>198</v>
      </c>
      <c r="F48" s="166" t="s">
        <v>154</v>
      </c>
      <c r="G48" s="157">
        <v>22</v>
      </c>
      <c r="H48" s="157">
        <v>0</v>
      </c>
      <c r="I48" s="158">
        <v>0</v>
      </c>
    </row>
    <row r="49" spans="1:9" ht="76.5" x14ac:dyDescent="0.25">
      <c r="A49" s="163" t="s">
        <v>386</v>
      </c>
      <c r="B49" s="164" t="s">
        <v>32</v>
      </c>
      <c r="C49" s="164" t="s">
        <v>33</v>
      </c>
      <c r="D49" s="164" t="s">
        <v>188</v>
      </c>
      <c r="E49" s="164" t="s">
        <v>201</v>
      </c>
      <c r="F49" s="164"/>
      <c r="G49" s="157">
        <v>620.70000000000005</v>
      </c>
      <c r="H49" s="157">
        <v>0</v>
      </c>
      <c r="I49" s="158">
        <v>0</v>
      </c>
    </row>
    <row r="50" spans="1:9" ht="76.5" x14ac:dyDescent="0.25">
      <c r="A50" s="165" t="s">
        <v>386</v>
      </c>
      <c r="B50" s="166" t="s">
        <v>32</v>
      </c>
      <c r="C50" s="166" t="s">
        <v>33</v>
      </c>
      <c r="D50" s="166" t="s">
        <v>188</v>
      </c>
      <c r="E50" s="166" t="s">
        <v>201</v>
      </c>
      <c r="F50" s="166" t="s">
        <v>154</v>
      </c>
      <c r="G50" s="157">
        <v>620.70000000000005</v>
      </c>
      <c r="H50" s="157">
        <v>0</v>
      </c>
      <c r="I50" s="158">
        <v>0</v>
      </c>
    </row>
    <row r="51" spans="1:9" ht="25.5" x14ac:dyDescent="0.25">
      <c r="A51" s="147" t="s">
        <v>429</v>
      </c>
      <c r="B51" s="148" t="s">
        <v>32</v>
      </c>
      <c r="C51" s="148"/>
      <c r="D51" s="148" t="s">
        <v>205</v>
      </c>
      <c r="E51" s="148" t="s">
        <v>205</v>
      </c>
      <c r="F51" s="148"/>
      <c r="G51" s="149">
        <f>G52</f>
        <v>136.1</v>
      </c>
      <c r="H51" s="149">
        <v>149.80000000000001</v>
      </c>
      <c r="I51" s="150">
        <v>163.80000000000001</v>
      </c>
    </row>
    <row r="52" spans="1:9" x14ac:dyDescent="0.25">
      <c r="A52" s="151" t="s">
        <v>430</v>
      </c>
      <c r="B52" s="152" t="s">
        <v>32</v>
      </c>
      <c r="C52" s="152" t="s">
        <v>204</v>
      </c>
      <c r="D52" s="152" t="s">
        <v>205</v>
      </c>
      <c r="E52" s="152" t="s">
        <v>204</v>
      </c>
      <c r="F52" s="152"/>
      <c r="G52" s="153">
        <f>G53</f>
        <v>136.1</v>
      </c>
      <c r="H52" s="153">
        <v>149.80000000000001</v>
      </c>
      <c r="I52" s="154">
        <v>163.80000000000001</v>
      </c>
    </row>
    <row r="53" spans="1:9" ht="51" x14ac:dyDescent="0.25">
      <c r="A53" s="155" t="s">
        <v>700</v>
      </c>
      <c r="B53" s="156" t="s">
        <v>32</v>
      </c>
      <c r="C53" s="156" t="s">
        <v>204</v>
      </c>
      <c r="D53" s="156" t="s">
        <v>205</v>
      </c>
      <c r="E53" s="156" t="s">
        <v>725</v>
      </c>
      <c r="F53" s="156"/>
      <c r="G53" s="157">
        <f>G54</f>
        <v>136.1</v>
      </c>
      <c r="H53" s="157">
        <v>149.80000000000001</v>
      </c>
      <c r="I53" s="158">
        <v>163.80000000000001</v>
      </c>
    </row>
    <row r="54" spans="1:9" ht="25.5" x14ac:dyDescent="0.25">
      <c r="A54" s="159" t="s">
        <v>375</v>
      </c>
      <c r="B54" s="160" t="s">
        <v>32</v>
      </c>
      <c r="C54" s="160" t="s">
        <v>204</v>
      </c>
      <c r="D54" s="160" t="s">
        <v>205</v>
      </c>
      <c r="E54" s="160" t="s">
        <v>726</v>
      </c>
      <c r="F54" s="160"/>
      <c r="G54" s="157">
        <f>G55</f>
        <v>136.1</v>
      </c>
      <c r="H54" s="157">
        <v>149.80000000000001</v>
      </c>
      <c r="I54" s="158">
        <v>163.80000000000001</v>
      </c>
    </row>
    <row r="55" spans="1:9" ht="63.75" x14ac:dyDescent="0.25">
      <c r="A55" s="161" t="s">
        <v>382</v>
      </c>
      <c r="B55" s="162" t="s">
        <v>32</v>
      </c>
      <c r="C55" s="162" t="s">
        <v>204</v>
      </c>
      <c r="D55" s="162" t="s">
        <v>205</v>
      </c>
      <c r="E55" s="162" t="s">
        <v>730</v>
      </c>
      <c r="F55" s="162"/>
      <c r="G55" s="157">
        <f>G56</f>
        <v>136.1</v>
      </c>
      <c r="H55" s="157">
        <v>149.80000000000001</v>
      </c>
      <c r="I55" s="158">
        <v>163.80000000000001</v>
      </c>
    </row>
    <row r="56" spans="1:9" ht="89.25" x14ac:dyDescent="0.25">
      <c r="A56" s="163" t="s">
        <v>732</v>
      </c>
      <c r="B56" s="164" t="s">
        <v>32</v>
      </c>
      <c r="C56" s="164" t="s">
        <v>204</v>
      </c>
      <c r="D56" s="164" t="s">
        <v>205</v>
      </c>
      <c r="E56" s="164" t="s">
        <v>206</v>
      </c>
      <c r="F56" s="164"/>
      <c r="G56" s="157">
        <f>G57+G58</f>
        <v>136.1</v>
      </c>
      <c r="H56" s="157">
        <v>149.80000000000001</v>
      </c>
      <c r="I56" s="158">
        <v>163.80000000000001</v>
      </c>
    </row>
    <row r="57" spans="1:9" ht="89.25" x14ac:dyDescent="0.25">
      <c r="A57" s="165" t="s">
        <v>732</v>
      </c>
      <c r="B57" s="166" t="s">
        <v>32</v>
      </c>
      <c r="C57" s="166" t="s">
        <v>204</v>
      </c>
      <c r="D57" s="166" t="s">
        <v>205</v>
      </c>
      <c r="E57" s="166" t="s">
        <v>206</v>
      </c>
      <c r="F57" s="166" t="s">
        <v>36</v>
      </c>
      <c r="G57" s="157">
        <v>122.9</v>
      </c>
      <c r="H57" s="157">
        <v>136.30000000000001</v>
      </c>
      <c r="I57" s="158">
        <v>150</v>
      </c>
    </row>
    <row r="58" spans="1:9" ht="89.25" x14ac:dyDescent="0.25">
      <c r="A58" s="165" t="s">
        <v>732</v>
      </c>
      <c r="B58" s="166" t="s">
        <v>32</v>
      </c>
      <c r="C58" s="166" t="s">
        <v>204</v>
      </c>
      <c r="D58" s="166" t="s">
        <v>205</v>
      </c>
      <c r="E58" s="166" t="s">
        <v>206</v>
      </c>
      <c r="F58" s="166" t="s">
        <v>61</v>
      </c>
      <c r="G58" s="157">
        <v>13.2</v>
      </c>
      <c r="H58" s="157">
        <v>13.5</v>
      </c>
      <c r="I58" s="158">
        <v>13.8</v>
      </c>
    </row>
    <row r="59" spans="1:9" ht="51" x14ac:dyDescent="0.25">
      <c r="A59" s="147" t="s">
        <v>390</v>
      </c>
      <c r="B59" s="148" t="s">
        <v>32</v>
      </c>
      <c r="C59" s="148"/>
      <c r="D59" s="148" t="s">
        <v>214</v>
      </c>
      <c r="E59" s="148" t="s">
        <v>214</v>
      </c>
      <c r="F59" s="148"/>
      <c r="G59" s="149">
        <v>440</v>
      </c>
      <c r="H59" s="149">
        <v>20</v>
      </c>
      <c r="I59" s="150">
        <v>20</v>
      </c>
    </row>
    <row r="60" spans="1:9" ht="38.25" x14ac:dyDescent="0.25">
      <c r="A60" s="151" t="s">
        <v>387</v>
      </c>
      <c r="B60" s="152" t="s">
        <v>32</v>
      </c>
      <c r="C60" s="152" t="s">
        <v>208</v>
      </c>
      <c r="D60" s="152" t="s">
        <v>214</v>
      </c>
      <c r="E60" s="152" t="s">
        <v>208</v>
      </c>
      <c r="F60" s="152"/>
      <c r="G60" s="153">
        <v>440</v>
      </c>
      <c r="H60" s="153">
        <v>20</v>
      </c>
      <c r="I60" s="154">
        <v>20</v>
      </c>
    </row>
    <row r="61" spans="1:9" ht="51" x14ac:dyDescent="0.25">
      <c r="A61" s="155" t="s">
        <v>700</v>
      </c>
      <c r="B61" s="156" t="s">
        <v>32</v>
      </c>
      <c r="C61" s="156" t="s">
        <v>208</v>
      </c>
      <c r="D61" s="156" t="s">
        <v>214</v>
      </c>
      <c r="E61" s="156" t="s">
        <v>725</v>
      </c>
      <c r="F61" s="156"/>
      <c r="G61" s="157">
        <v>440</v>
      </c>
      <c r="H61" s="157">
        <v>20</v>
      </c>
      <c r="I61" s="158">
        <v>20</v>
      </c>
    </row>
    <row r="62" spans="1:9" ht="25.5" x14ac:dyDescent="0.25">
      <c r="A62" s="159" t="s">
        <v>375</v>
      </c>
      <c r="B62" s="160" t="s">
        <v>32</v>
      </c>
      <c r="C62" s="160" t="s">
        <v>208</v>
      </c>
      <c r="D62" s="160" t="s">
        <v>214</v>
      </c>
      <c r="E62" s="160" t="s">
        <v>726</v>
      </c>
      <c r="F62" s="160"/>
      <c r="G62" s="157">
        <v>440</v>
      </c>
      <c r="H62" s="157">
        <v>20</v>
      </c>
      <c r="I62" s="158">
        <v>20</v>
      </c>
    </row>
    <row r="63" spans="1:9" ht="38.25" x14ac:dyDescent="0.25">
      <c r="A63" s="161" t="s">
        <v>388</v>
      </c>
      <c r="B63" s="162" t="s">
        <v>32</v>
      </c>
      <c r="C63" s="162" t="s">
        <v>208</v>
      </c>
      <c r="D63" s="162" t="s">
        <v>214</v>
      </c>
      <c r="E63" s="162" t="s">
        <v>733</v>
      </c>
      <c r="F63" s="162"/>
      <c r="G63" s="157">
        <v>440</v>
      </c>
      <c r="H63" s="157">
        <v>20</v>
      </c>
      <c r="I63" s="158">
        <v>20</v>
      </c>
    </row>
    <row r="64" spans="1:9" ht="25.5" x14ac:dyDescent="0.25">
      <c r="A64" s="163" t="s">
        <v>428</v>
      </c>
      <c r="B64" s="164" t="s">
        <v>32</v>
      </c>
      <c r="C64" s="164" t="s">
        <v>208</v>
      </c>
      <c r="D64" s="164" t="s">
        <v>214</v>
      </c>
      <c r="E64" s="164" t="s">
        <v>215</v>
      </c>
      <c r="F64" s="164"/>
      <c r="G64" s="157">
        <v>420</v>
      </c>
      <c r="H64" s="157">
        <v>0</v>
      </c>
      <c r="I64" s="158">
        <v>0</v>
      </c>
    </row>
    <row r="65" spans="1:9" ht="25.5" x14ac:dyDescent="0.25">
      <c r="A65" s="165" t="s">
        <v>428</v>
      </c>
      <c r="B65" s="166" t="s">
        <v>32</v>
      </c>
      <c r="C65" s="166" t="s">
        <v>208</v>
      </c>
      <c r="D65" s="166" t="s">
        <v>214</v>
      </c>
      <c r="E65" s="166" t="s">
        <v>215</v>
      </c>
      <c r="F65" s="166" t="s">
        <v>61</v>
      </c>
      <c r="G65" s="157">
        <v>420</v>
      </c>
      <c r="H65" s="157">
        <v>0</v>
      </c>
      <c r="I65" s="158">
        <v>0</v>
      </c>
    </row>
    <row r="66" spans="1:9" ht="51" x14ac:dyDescent="0.25">
      <c r="A66" s="163" t="s">
        <v>389</v>
      </c>
      <c r="B66" s="164" t="s">
        <v>32</v>
      </c>
      <c r="C66" s="164" t="s">
        <v>208</v>
      </c>
      <c r="D66" s="164" t="s">
        <v>214</v>
      </c>
      <c r="E66" s="164" t="s">
        <v>209</v>
      </c>
      <c r="F66" s="164"/>
      <c r="G66" s="157">
        <v>20</v>
      </c>
      <c r="H66" s="157">
        <v>20</v>
      </c>
      <c r="I66" s="158">
        <v>20</v>
      </c>
    </row>
    <row r="67" spans="1:9" ht="51" x14ac:dyDescent="0.25">
      <c r="A67" s="165" t="s">
        <v>389</v>
      </c>
      <c r="B67" s="166" t="s">
        <v>32</v>
      </c>
      <c r="C67" s="166" t="s">
        <v>208</v>
      </c>
      <c r="D67" s="166" t="s">
        <v>214</v>
      </c>
      <c r="E67" s="166" t="s">
        <v>209</v>
      </c>
      <c r="F67" s="166" t="s">
        <v>61</v>
      </c>
      <c r="G67" s="157">
        <v>20</v>
      </c>
      <c r="H67" s="157">
        <v>20</v>
      </c>
      <c r="I67" s="158">
        <v>20</v>
      </c>
    </row>
    <row r="68" spans="1:9" ht="38.25" x14ac:dyDescent="0.25">
      <c r="A68" s="147" t="s">
        <v>391</v>
      </c>
      <c r="B68" s="148" t="s">
        <v>32</v>
      </c>
      <c r="C68" s="148"/>
      <c r="D68" s="148" t="s">
        <v>229</v>
      </c>
      <c r="E68" s="148" t="s">
        <v>229</v>
      </c>
      <c r="F68" s="148"/>
      <c r="G68" s="149">
        <f t="shared" ref="G68:G73" si="0">G69</f>
        <v>146.19999999999999</v>
      </c>
      <c r="H68" s="149">
        <v>0</v>
      </c>
      <c r="I68" s="150">
        <v>0</v>
      </c>
    </row>
    <row r="69" spans="1:9" ht="38.25" x14ac:dyDescent="0.25">
      <c r="A69" s="151" t="s">
        <v>387</v>
      </c>
      <c r="B69" s="152" t="s">
        <v>32</v>
      </c>
      <c r="C69" s="152" t="s">
        <v>208</v>
      </c>
      <c r="D69" s="152" t="s">
        <v>229</v>
      </c>
      <c r="E69" s="152" t="s">
        <v>208</v>
      </c>
      <c r="F69" s="152"/>
      <c r="G69" s="153">
        <f t="shared" si="0"/>
        <v>146.19999999999999</v>
      </c>
      <c r="H69" s="153">
        <v>0</v>
      </c>
      <c r="I69" s="154">
        <v>0</v>
      </c>
    </row>
    <row r="70" spans="1:9" ht="51" x14ac:dyDescent="0.25">
      <c r="A70" s="155" t="s">
        <v>700</v>
      </c>
      <c r="B70" s="156" t="s">
        <v>32</v>
      </c>
      <c r="C70" s="156" t="s">
        <v>208</v>
      </c>
      <c r="D70" s="156" t="s">
        <v>229</v>
      </c>
      <c r="E70" s="156" t="s">
        <v>725</v>
      </c>
      <c r="F70" s="156"/>
      <c r="G70" s="157">
        <f t="shared" si="0"/>
        <v>146.19999999999999</v>
      </c>
      <c r="H70" s="157">
        <v>0</v>
      </c>
      <c r="I70" s="158">
        <v>0</v>
      </c>
    </row>
    <row r="71" spans="1:9" ht="25.5" x14ac:dyDescent="0.25">
      <c r="A71" s="159" t="s">
        <v>375</v>
      </c>
      <c r="B71" s="160" t="s">
        <v>32</v>
      </c>
      <c r="C71" s="160" t="s">
        <v>208</v>
      </c>
      <c r="D71" s="160" t="s">
        <v>229</v>
      </c>
      <c r="E71" s="160" t="s">
        <v>726</v>
      </c>
      <c r="F71" s="160"/>
      <c r="G71" s="157">
        <f t="shared" si="0"/>
        <v>146.19999999999999</v>
      </c>
      <c r="H71" s="157">
        <v>0</v>
      </c>
      <c r="I71" s="158">
        <v>0</v>
      </c>
    </row>
    <row r="72" spans="1:9" ht="38.25" x14ac:dyDescent="0.25">
      <c r="A72" s="161" t="s">
        <v>388</v>
      </c>
      <c r="B72" s="162" t="s">
        <v>32</v>
      </c>
      <c r="C72" s="162" t="s">
        <v>208</v>
      </c>
      <c r="D72" s="162" t="s">
        <v>229</v>
      </c>
      <c r="E72" s="162" t="s">
        <v>733</v>
      </c>
      <c r="F72" s="162"/>
      <c r="G72" s="157">
        <f t="shared" si="0"/>
        <v>146.19999999999999</v>
      </c>
      <c r="H72" s="157">
        <v>0</v>
      </c>
      <c r="I72" s="158">
        <v>0</v>
      </c>
    </row>
    <row r="73" spans="1:9" ht="25.5" x14ac:dyDescent="0.25">
      <c r="A73" s="163" t="s">
        <v>427</v>
      </c>
      <c r="B73" s="164" t="s">
        <v>32</v>
      </c>
      <c r="C73" s="164" t="s">
        <v>208</v>
      </c>
      <c r="D73" s="164" t="s">
        <v>229</v>
      </c>
      <c r="E73" s="164" t="s">
        <v>230</v>
      </c>
      <c r="F73" s="164"/>
      <c r="G73" s="157">
        <f t="shared" si="0"/>
        <v>146.19999999999999</v>
      </c>
      <c r="H73" s="157">
        <v>0</v>
      </c>
      <c r="I73" s="158">
        <v>0</v>
      </c>
    </row>
    <row r="74" spans="1:9" ht="25.5" x14ac:dyDescent="0.25">
      <c r="A74" s="165" t="s">
        <v>427</v>
      </c>
      <c r="B74" s="166" t="s">
        <v>32</v>
      </c>
      <c r="C74" s="166" t="s">
        <v>208</v>
      </c>
      <c r="D74" s="166" t="s">
        <v>229</v>
      </c>
      <c r="E74" s="166" t="s">
        <v>230</v>
      </c>
      <c r="F74" s="166" t="s">
        <v>61</v>
      </c>
      <c r="G74" s="157">
        <v>146.19999999999999</v>
      </c>
      <c r="H74" s="157">
        <v>0</v>
      </c>
      <c r="I74" s="158">
        <v>0</v>
      </c>
    </row>
    <row r="75" spans="1:9" ht="25.5" x14ac:dyDescent="0.25">
      <c r="A75" s="147" t="s">
        <v>393</v>
      </c>
      <c r="B75" s="148" t="s">
        <v>32</v>
      </c>
      <c r="C75" s="148"/>
      <c r="D75" s="148" t="s">
        <v>239</v>
      </c>
      <c r="E75" s="148" t="s">
        <v>239</v>
      </c>
      <c r="F75" s="148"/>
      <c r="G75" s="149">
        <v>7676.6772600000004</v>
      </c>
      <c r="H75" s="149">
        <v>0</v>
      </c>
      <c r="I75" s="150">
        <v>0</v>
      </c>
    </row>
    <row r="76" spans="1:9" x14ac:dyDescent="0.25">
      <c r="A76" s="151" t="s">
        <v>392</v>
      </c>
      <c r="B76" s="152" t="s">
        <v>32</v>
      </c>
      <c r="C76" s="152" t="s">
        <v>234</v>
      </c>
      <c r="D76" s="152" t="s">
        <v>239</v>
      </c>
      <c r="E76" s="152" t="s">
        <v>234</v>
      </c>
      <c r="F76" s="152"/>
      <c r="G76" s="153">
        <v>7676.6772600000004</v>
      </c>
      <c r="H76" s="153">
        <v>0</v>
      </c>
      <c r="I76" s="154">
        <v>0</v>
      </c>
    </row>
    <row r="77" spans="1:9" ht="51" x14ac:dyDescent="0.25">
      <c r="A77" s="155" t="s">
        <v>700</v>
      </c>
      <c r="B77" s="156" t="s">
        <v>32</v>
      </c>
      <c r="C77" s="156" t="s">
        <v>234</v>
      </c>
      <c r="D77" s="156" t="s">
        <v>239</v>
      </c>
      <c r="E77" s="156" t="s">
        <v>725</v>
      </c>
      <c r="F77" s="156"/>
      <c r="G77" s="157">
        <v>7676.6772600000004</v>
      </c>
      <c r="H77" s="157">
        <v>0</v>
      </c>
      <c r="I77" s="158">
        <v>0</v>
      </c>
    </row>
    <row r="78" spans="1:9" ht="25.5" x14ac:dyDescent="0.25">
      <c r="A78" s="159" t="s">
        <v>394</v>
      </c>
      <c r="B78" s="160" t="s">
        <v>32</v>
      </c>
      <c r="C78" s="160" t="s">
        <v>234</v>
      </c>
      <c r="D78" s="160" t="s">
        <v>239</v>
      </c>
      <c r="E78" s="160" t="s">
        <v>734</v>
      </c>
      <c r="F78" s="160"/>
      <c r="G78" s="157">
        <v>7676.6772600000004</v>
      </c>
      <c r="H78" s="157">
        <v>0</v>
      </c>
      <c r="I78" s="158">
        <v>0</v>
      </c>
    </row>
    <row r="79" spans="1:9" ht="76.5" x14ac:dyDescent="0.25">
      <c r="A79" s="161" t="s">
        <v>735</v>
      </c>
      <c r="B79" s="162" t="s">
        <v>32</v>
      </c>
      <c r="C79" s="162" t="s">
        <v>234</v>
      </c>
      <c r="D79" s="162" t="s">
        <v>239</v>
      </c>
      <c r="E79" s="162" t="s">
        <v>736</v>
      </c>
      <c r="F79" s="162"/>
      <c r="G79" s="157">
        <v>7676.6772600000004</v>
      </c>
      <c r="H79" s="157">
        <v>0</v>
      </c>
      <c r="I79" s="158">
        <v>0</v>
      </c>
    </row>
    <row r="80" spans="1:9" ht="76.5" x14ac:dyDescent="0.25">
      <c r="A80" s="163" t="s">
        <v>737</v>
      </c>
      <c r="B80" s="164" t="s">
        <v>32</v>
      </c>
      <c r="C80" s="164" t="s">
        <v>234</v>
      </c>
      <c r="D80" s="164" t="s">
        <v>239</v>
      </c>
      <c r="E80" s="164" t="s">
        <v>240</v>
      </c>
      <c r="F80" s="164"/>
      <c r="G80" s="157">
        <v>898.56010000000003</v>
      </c>
      <c r="H80" s="157">
        <v>0</v>
      </c>
      <c r="I80" s="158">
        <v>0</v>
      </c>
    </row>
    <row r="81" spans="1:9" ht="76.5" x14ac:dyDescent="0.25">
      <c r="A81" s="165" t="s">
        <v>737</v>
      </c>
      <c r="B81" s="166" t="s">
        <v>32</v>
      </c>
      <c r="C81" s="166" t="s">
        <v>234</v>
      </c>
      <c r="D81" s="166" t="s">
        <v>239</v>
      </c>
      <c r="E81" s="166" t="s">
        <v>240</v>
      </c>
      <c r="F81" s="166" t="s">
        <v>61</v>
      </c>
      <c r="G81" s="157">
        <v>898.56010000000003</v>
      </c>
      <c r="H81" s="157">
        <v>0</v>
      </c>
      <c r="I81" s="158">
        <v>0</v>
      </c>
    </row>
    <row r="82" spans="1:9" ht="51" x14ac:dyDescent="0.25">
      <c r="A82" s="163" t="s">
        <v>395</v>
      </c>
      <c r="B82" s="164" t="s">
        <v>32</v>
      </c>
      <c r="C82" s="164" t="s">
        <v>234</v>
      </c>
      <c r="D82" s="164" t="s">
        <v>239</v>
      </c>
      <c r="E82" s="164" t="s">
        <v>248</v>
      </c>
      <c r="F82" s="164"/>
      <c r="G82" s="157">
        <v>6778.1171599999998</v>
      </c>
      <c r="H82" s="157">
        <v>0</v>
      </c>
      <c r="I82" s="158">
        <v>0</v>
      </c>
    </row>
    <row r="83" spans="1:9" ht="51" x14ac:dyDescent="0.25">
      <c r="A83" s="165" t="s">
        <v>395</v>
      </c>
      <c r="B83" s="166" t="s">
        <v>32</v>
      </c>
      <c r="C83" s="166" t="s">
        <v>234</v>
      </c>
      <c r="D83" s="166" t="s">
        <v>239</v>
      </c>
      <c r="E83" s="166" t="s">
        <v>248</v>
      </c>
      <c r="F83" s="166" t="s">
        <v>61</v>
      </c>
      <c r="G83" s="157">
        <v>6778.1171599999998</v>
      </c>
      <c r="H83" s="157">
        <v>0</v>
      </c>
      <c r="I83" s="158">
        <v>0</v>
      </c>
    </row>
    <row r="84" spans="1:9" ht="25.5" x14ac:dyDescent="0.25">
      <c r="A84" s="147" t="s">
        <v>397</v>
      </c>
      <c r="B84" s="148" t="s">
        <v>32</v>
      </c>
      <c r="C84" s="148"/>
      <c r="D84" s="148" t="s">
        <v>249</v>
      </c>
      <c r="E84" s="148" t="s">
        <v>249</v>
      </c>
      <c r="F84" s="148"/>
      <c r="G84" s="149">
        <f t="shared" ref="G84:G89" si="1">G85</f>
        <v>13.4</v>
      </c>
      <c r="H84" s="149">
        <v>0</v>
      </c>
      <c r="I84" s="150">
        <v>0</v>
      </c>
    </row>
    <row r="85" spans="1:9" x14ac:dyDescent="0.25">
      <c r="A85" s="151" t="s">
        <v>392</v>
      </c>
      <c r="B85" s="152" t="s">
        <v>32</v>
      </c>
      <c r="C85" s="152" t="s">
        <v>234</v>
      </c>
      <c r="D85" s="152" t="s">
        <v>249</v>
      </c>
      <c r="E85" s="152" t="s">
        <v>234</v>
      </c>
      <c r="F85" s="152"/>
      <c r="G85" s="153">
        <f t="shared" si="1"/>
        <v>13.4</v>
      </c>
      <c r="H85" s="153">
        <v>0</v>
      </c>
      <c r="I85" s="154">
        <v>0</v>
      </c>
    </row>
    <row r="86" spans="1:9" ht="51" x14ac:dyDescent="0.25">
      <c r="A86" s="155" t="s">
        <v>700</v>
      </c>
      <c r="B86" s="156" t="s">
        <v>32</v>
      </c>
      <c r="C86" s="156" t="s">
        <v>234</v>
      </c>
      <c r="D86" s="156" t="s">
        <v>249</v>
      </c>
      <c r="E86" s="156" t="s">
        <v>725</v>
      </c>
      <c r="F86" s="156"/>
      <c r="G86" s="157">
        <f t="shared" si="1"/>
        <v>13.4</v>
      </c>
      <c r="H86" s="157">
        <v>0</v>
      </c>
      <c r="I86" s="158">
        <v>0</v>
      </c>
    </row>
    <row r="87" spans="1:9" ht="25.5" x14ac:dyDescent="0.25">
      <c r="A87" s="159" t="s">
        <v>375</v>
      </c>
      <c r="B87" s="160" t="s">
        <v>32</v>
      </c>
      <c r="C87" s="160" t="s">
        <v>234</v>
      </c>
      <c r="D87" s="160" t="s">
        <v>249</v>
      </c>
      <c r="E87" s="160" t="s">
        <v>726</v>
      </c>
      <c r="F87" s="160"/>
      <c r="G87" s="157">
        <f t="shared" si="1"/>
        <v>13.4</v>
      </c>
      <c r="H87" s="157">
        <v>0</v>
      </c>
      <c r="I87" s="158">
        <v>0</v>
      </c>
    </row>
    <row r="88" spans="1:9" ht="25.5" x14ac:dyDescent="0.25">
      <c r="A88" s="161" t="s">
        <v>380</v>
      </c>
      <c r="B88" s="162" t="s">
        <v>32</v>
      </c>
      <c r="C88" s="162" t="s">
        <v>234</v>
      </c>
      <c r="D88" s="162" t="s">
        <v>249</v>
      </c>
      <c r="E88" s="162" t="s">
        <v>729</v>
      </c>
      <c r="F88" s="162"/>
      <c r="G88" s="157">
        <f t="shared" si="1"/>
        <v>13.4</v>
      </c>
      <c r="H88" s="157">
        <v>0</v>
      </c>
      <c r="I88" s="158">
        <v>0</v>
      </c>
    </row>
    <row r="89" spans="1:9" ht="38.25" x14ac:dyDescent="0.25">
      <c r="A89" s="163" t="s">
        <v>421</v>
      </c>
      <c r="B89" s="164" t="s">
        <v>32</v>
      </c>
      <c r="C89" s="164" t="s">
        <v>234</v>
      </c>
      <c r="D89" s="164" t="s">
        <v>249</v>
      </c>
      <c r="E89" s="164" t="s">
        <v>250</v>
      </c>
      <c r="F89" s="164"/>
      <c r="G89" s="157">
        <f t="shared" si="1"/>
        <v>13.4</v>
      </c>
      <c r="H89" s="157">
        <v>0</v>
      </c>
      <c r="I89" s="158">
        <v>0</v>
      </c>
    </row>
    <row r="90" spans="1:9" ht="38.25" x14ac:dyDescent="0.25">
      <c r="A90" s="165" t="s">
        <v>421</v>
      </c>
      <c r="B90" s="166" t="s">
        <v>32</v>
      </c>
      <c r="C90" s="166" t="s">
        <v>234</v>
      </c>
      <c r="D90" s="166" t="s">
        <v>249</v>
      </c>
      <c r="E90" s="166" t="s">
        <v>250</v>
      </c>
      <c r="F90" s="166" t="s">
        <v>61</v>
      </c>
      <c r="G90" s="157">
        <v>13.4</v>
      </c>
      <c r="H90" s="157">
        <v>0</v>
      </c>
      <c r="I90" s="158">
        <v>0</v>
      </c>
    </row>
    <row r="91" spans="1:9" x14ac:dyDescent="0.25">
      <c r="A91" s="147" t="s">
        <v>401</v>
      </c>
      <c r="B91" s="148" t="s">
        <v>32</v>
      </c>
      <c r="C91" s="148"/>
      <c r="D91" s="148" t="s">
        <v>265</v>
      </c>
      <c r="E91" s="148" t="s">
        <v>265</v>
      </c>
      <c r="F91" s="148"/>
      <c r="G91" s="149">
        <f>G92</f>
        <v>172</v>
      </c>
      <c r="H91" s="149">
        <v>80</v>
      </c>
      <c r="I91" s="150">
        <v>120</v>
      </c>
    </row>
    <row r="92" spans="1:9" x14ac:dyDescent="0.25">
      <c r="A92" s="151" t="s">
        <v>398</v>
      </c>
      <c r="B92" s="152" t="s">
        <v>32</v>
      </c>
      <c r="C92" s="152" t="s">
        <v>256</v>
      </c>
      <c r="D92" s="152" t="s">
        <v>265</v>
      </c>
      <c r="E92" s="152" t="s">
        <v>256</v>
      </c>
      <c r="F92" s="152"/>
      <c r="G92" s="153">
        <f>G93</f>
        <v>172</v>
      </c>
      <c r="H92" s="153">
        <v>80</v>
      </c>
      <c r="I92" s="154">
        <v>120</v>
      </c>
    </row>
    <row r="93" spans="1:9" ht="51" x14ac:dyDescent="0.25">
      <c r="A93" s="155" t="s">
        <v>700</v>
      </c>
      <c r="B93" s="156" t="s">
        <v>32</v>
      </c>
      <c r="C93" s="156" t="s">
        <v>256</v>
      </c>
      <c r="D93" s="156" t="s">
        <v>265</v>
      </c>
      <c r="E93" s="156" t="s">
        <v>725</v>
      </c>
      <c r="F93" s="156"/>
      <c r="G93" s="157">
        <f>G94</f>
        <v>172</v>
      </c>
      <c r="H93" s="157">
        <v>80</v>
      </c>
      <c r="I93" s="158">
        <v>120</v>
      </c>
    </row>
    <row r="94" spans="1:9" ht="38.25" x14ac:dyDescent="0.25">
      <c r="A94" s="159" t="s">
        <v>399</v>
      </c>
      <c r="B94" s="160" t="s">
        <v>32</v>
      </c>
      <c r="C94" s="160" t="s">
        <v>256</v>
      </c>
      <c r="D94" s="160" t="s">
        <v>265</v>
      </c>
      <c r="E94" s="160" t="s">
        <v>738</v>
      </c>
      <c r="F94" s="160"/>
      <c r="G94" s="157">
        <f>G95</f>
        <v>172</v>
      </c>
      <c r="H94" s="157">
        <v>80</v>
      </c>
      <c r="I94" s="158">
        <v>120</v>
      </c>
    </row>
    <row r="95" spans="1:9" ht="38.25" x14ac:dyDescent="0.25">
      <c r="A95" s="161" t="s">
        <v>400</v>
      </c>
      <c r="B95" s="162" t="s">
        <v>32</v>
      </c>
      <c r="C95" s="162" t="s">
        <v>256</v>
      </c>
      <c r="D95" s="162" t="s">
        <v>265</v>
      </c>
      <c r="E95" s="162" t="s">
        <v>739</v>
      </c>
      <c r="F95" s="162"/>
      <c r="G95" s="157">
        <f>G96+G98</f>
        <v>172</v>
      </c>
      <c r="H95" s="157">
        <v>80</v>
      </c>
      <c r="I95" s="158">
        <v>120</v>
      </c>
    </row>
    <row r="96" spans="1:9" ht="38.25" x14ac:dyDescent="0.25">
      <c r="A96" s="163" t="s">
        <v>402</v>
      </c>
      <c r="B96" s="164" t="s">
        <v>32</v>
      </c>
      <c r="C96" s="164" t="s">
        <v>256</v>
      </c>
      <c r="D96" s="164" t="s">
        <v>265</v>
      </c>
      <c r="E96" s="164" t="s">
        <v>267</v>
      </c>
      <c r="F96" s="164"/>
      <c r="G96" s="157">
        <v>100.5</v>
      </c>
      <c r="H96" s="157">
        <v>0</v>
      </c>
      <c r="I96" s="158">
        <v>0</v>
      </c>
    </row>
    <row r="97" spans="1:9" ht="38.25" x14ac:dyDescent="0.25">
      <c r="A97" s="165" t="s">
        <v>402</v>
      </c>
      <c r="B97" s="166" t="s">
        <v>32</v>
      </c>
      <c r="C97" s="166" t="s">
        <v>256</v>
      </c>
      <c r="D97" s="166" t="s">
        <v>265</v>
      </c>
      <c r="E97" s="166" t="s">
        <v>267</v>
      </c>
      <c r="F97" s="166" t="s">
        <v>61</v>
      </c>
      <c r="G97" s="157">
        <v>100.5</v>
      </c>
      <c r="H97" s="157">
        <v>0</v>
      </c>
      <c r="I97" s="158">
        <v>0</v>
      </c>
    </row>
    <row r="98" spans="1:9" ht="25.5" x14ac:dyDescent="0.25">
      <c r="A98" s="163" t="s">
        <v>420</v>
      </c>
      <c r="B98" s="164" t="s">
        <v>32</v>
      </c>
      <c r="C98" s="164" t="s">
        <v>256</v>
      </c>
      <c r="D98" s="164" t="s">
        <v>265</v>
      </c>
      <c r="E98" s="164" t="s">
        <v>270</v>
      </c>
      <c r="F98" s="164"/>
      <c r="G98" s="157">
        <f>G99</f>
        <v>71.5</v>
      </c>
      <c r="H98" s="157">
        <v>80</v>
      </c>
      <c r="I98" s="158">
        <v>120</v>
      </c>
    </row>
    <row r="99" spans="1:9" ht="25.5" x14ac:dyDescent="0.25">
      <c r="A99" s="165" t="s">
        <v>420</v>
      </c>
      <c r="B99" s="166" t="s">
        <v>32</v>
      </c>
      <c r="C99" s="166" t="s">
        <v>256</v>
      </c>
      <c r="D99" s="166" t="s">
        <v>265</v>
      </c>
      <c r="E99" s="166" t="s">
        <v>270</v>
      </c>
      <c r="F99" s="166" t="s">
        <v>61</v>
      </c>
      <c r="G99" s="157">
        <v>71.5</v>
      </c>
      <c r="H99" s="157">
        <v>80</v>
      </c>
      <c r="I99" s="158">
        <v>120</v>
      </c>
    </row>
    <row r="100" spans="1:9" x14ac:dyDescent="0.25">
      <c r="A100" s="147" t="s">
        <v>403</v>
      </c>
      <c r="B100" s="148" t="s">
        <v>32</v>
      </c>
      <c r="C100" s="148"/>
      <c r="D100" s="148" t="s">
        <v>278</v>
      </c>
      <c r="E100" s="148" t="s">
        <v>278</v>
      </c>
      <c r="F100" s="148"/>
      <c r="G100" s="149">
        <f>G101</f>
        <v>4093.09357</v>
      </c>
      <c r="H100" s="149">
        <v>519.64</v>
      </c>
      <c r="I100" s="150">
        <v>594.28</v>
      </c>
    </row>
    <row r="101" spans="1:9" x14ac:dyDescent="0.25">
      <c r="A101" s="151" t="s">
        <v>398</v>
      </c>
      <c r="B101" s="152" t="s">
        <v>32</v>
      </c>
      <c r="C101" s="152" t="s">
        <v>256</v>
      </c>
      <c r="D101" s="152" t="s">
        <v>278</v>
      </c>
      <c r="E101" s="152" t="s">
        <v>256</v>
      </c>
      <c r="F101" s="152"/>
      <c r="G101" s="153">
        <f>G102</f>
        <v>4093.09357</v>
      </c>
      <c r="H101" s="153">
        <v>519.64</v>
      </c>
      <c r="I101" s="154">
        <v>594.28</v>
      </c>
    </row>
    <row r="102" spans="1:9" ht="51" x14ac:dyDescent="0.25">
      <c r="A102" s="155" t="s">
        <v>700</v>
      </c>
      <c r="B102" s="156" t="s">
        <v>32</v>
      </c>
      <c r="C102" s="156" t="s">
        <v>256</v>
      </c>
      <c r="D102" s="156" t="s">
        <v>278</v>
      </c>
      <c r="E102" s="156" t="s">
        <v>725</v>
      </c>
      <c r="F102" s="156"/>
      <c r="G102" s="157">
        <f>G103</f>
        <v>4093.09357</v>
      </c>
      <c r="H102" s="157">
        <v>519.64</v>
      </c>
      <c r="I102" s="158">
        <v>594.28</v>
      </c>
    </row>
    <row r="103" spans="1:9" ht="38.25" x14ac:dyDescent="0.25">
      <c r="A103" s="159" t="s">
        <v>399</v>
      </c>
      <c r="B103" s="160" t="s">
        <v>32</v>
      </c>
      <c r="C103" s="160" t="s">
        <v>256</v>
      </c>
      <c r="D103" s="160" t="s">
        <v>278</v>
      </c>
      <c r="E103" s="160" t="s">
        <v>738</v>
      </c>
      <c r="F103" s="160"/>
      <c r="G103" s="157">
        <f>G104</f>
        <v>4093.09357</v>
      </c>
      <c r="H103" s="157">
        <v>519.64</v>
      </c>
      <c r="I103" s="158">
        <v>594.28</v>
      </c>
    </row>
    <row r="104" spans="1:9" ht="25.5" x14ac:dyDescent="0.25">
      <c r="A104" s="161" t="s">
        <v>404</v>
      </c>
      <c r="B104" s="162" t="s">
        <v>32</v>
      </c>
      <c r="C104" s="162" t="s">
        <v>256</v>
      </c>
      <c r="D104" s="162" t="s">
        <v>278</v>
      </c>
      <c r="E104" s="162" t="s">
        <v>740</v>
      </c>
      <c r="F104" s="162"/>
      <c r="G104" s="157">
        <f>G105+G107+G109+G111+G113+G115+G118</f>
        <v>4093.09357</v>
      </c>
      <c r="H104" s="157">
        <v>519.64</v>
      </c>
      <c r="I104" s="158">
        <v>594.28</v>
      </c>
    </row>
    <row r="105" spans="1:9" x14ac:dyDescent="0.25">
      <c r="A105" s="163" t="s">
        <v>405</v>
      </c>
      <c r="B105" s="164" t="s">
        <v>32</v>
      </c>
      <c r="C105" s="164" t="s">
        <v>256</v>
      </c>
      <c r="D105" s="164" t="s">
        <v>278</v>
      </c>
      <c r="E105" s="164" t="s">
        <v>286</v>
      </c>
      <c r="F105" s="164"/>
      <c r="G105" s="157">
        <v>128.36500000000001</v>
      </c>
      <c r="H105" s="157">
        <v>50</v>
      </c>
      <c r="I105" s="158">
        <v>50</v>
      </c>
    </row>
    <row r="106" spans="1:9" x14ac:dyDescent="0.25">
      <c r="A106" s="165" t="s">
        <v>405</v>
      </c>
      <c r="B106" s="166" t="s">
        <v>32</v>
      </c>
      <c r="C106" s="166" t="s">
        <v>256</v>
      </c>
      <c r="D106" s="166" t="s">
        <v>278</v>
      </c>
      <c r="E106" s="166" t="s">
        <v>286</v>
      </c>
      <c r="F106" s="166" t="s">
        <v>61</v>
      </c>
      <c r="G106" s="157">
        <v>128.36500000000001</v>
      </c>
      <c r="H106" s="157">
        <v>50</v>
      </c>
      <c r="I106" s="158">
        <v>50</v>
      </c>
    </row>
    <row r="107" spans="1:9" x14ac:dyDescent="0.25">
      <c r="A107" s="163" t="s">
        <v>406</v>
      </c>
      <c r="B107" s="164" t="s">
        <v>32</v>
      </c>
      <c r="C107" s="164" t="s">
        <v>256</v>
      </c>
      <c r="D107" s="164" t="s">
        <v>278</v>
      </c>
      <c r="E107" s="164" t="s">
        <v>294</v>
      </c>
      <c r="F107" s="164"/>
      <c r="G107" s="157">
        <v>10</v>
      </c>
      <c r="H107" s="157">
        <v>10</v>
      </c>
      <c r="I107" s="158">
        <v>10</v>
      </c>
    </row>
    <row r="108" spans="1:9" x14ac:dyDescent="0.25">
      <c r="A108" s="165" t="s">
        <v>406</v>
      </c>
      <c r="B108" s="166" t="s">
        <v>32</v>
      </c>
      <c r="C108" s="166" t="s">
        <v>256</v>
      </c>
      <c r="D108" s="166" t="s">
        <v>278</v>
      </c>
      <c r="E108" s="166" t="s">
        <v>294</v>
      </c>
      <c r="F108" s="166" t="s">
        <v>61</v>
      </c>
      <c r="G108" s="157">
        <v>10</v>
      </c>
      <c r="H108" s="157">
        <v>10</v>
      </c>
      <c r="I108" s="158">
        <v>10</v>
      </c>
    </row>
    <row r="109" spans="1:9" ht="38.25" x14ac:dyDescent="0.25">
      <c r="A109" s="163" t="s">
        <v>407</v>
      </c>
      <c r="B109" s="164" t="s">
        <v>32</v>
      </c>
      <c r="C109" s="164" t="s">
        <v>256</v>
      </c>
      <c r="D109" s="164" t="s">
        <v>278</v>
      </c>
      <c r="E109" s="164" t="s">
        <v>276</v>
      </c>
      <c r="F109" s="164"/>
      <c r="G109" s="157">
        <f>G110</f>
        <v>30.3</v>
      </c>
      <c r="H109" s="157">
        <v>50</v>
      </c>
      <c r="I109" s="158">
        <v>50</v>
      </c>
    </row>
    <row r="110" spans="1:9" ht="38.25" x14ac:dyDescent="0.25">
      <c r="A110" s="165" t="s">
        <v>407</v>
      </c>
      <c r="B110" s="166" t="s">
        <v>32</v>
      </c>
      <c r="C110" s="166" t="s">
        <v>256</v>
      </c>
      <c r="D110" s="166" t="s">
        <v>278</v>
      </c>
      <c r="E110" s="166" t="s">
        <v>276</v>
      </c>
      <c r="F110" s="166" t="s">
        <v>61</v>
      </c>
      <c r="G110" s="157">
        <v>30.3</v>
      </c>
      <c r="H110" s="157">
        <v>50</v>
      </c>
      <c r="I110" s="158">
        <v>50</v>
      </c>
    </row>
    <row r="111" spans="1:9" ht="38.25" x14ac:dyDescent="0.25">
      <c r="A111" s="163" t="s">
        <v>408</v>
      </c>
      <c r="B111" s="164" t="s">
        <v>32</v>
      </c>
      <c r="C111" s="164" t="s">
        <v>256</v>
      </c>
      <c r="D111" s="164" t="s">
        <v>278</v>
      </c>
      <c r="E111" s="164" t="s">
        <v>300</v>
      </c>
      <c r="F111" s="164"/>
      <c r="G111" s="157">
        <f>G112</f>
        <v>10</v>
      </c>
      <c r="H111" s="157">
        <v>20</v>
      </c>
      <c r="I111" s="158">
        <v>20</v>
      </c>
    </row>
    <row r="112" spans="1:9" ht="38.25" x14ac:dyDescent="0.25">
      <c r="A112" s="165" t="s">
        <v>408</v>
      </c>
      <c r="B112" s="166" t="s">
        <v>32</v>
      </c>
      <c r="C112" s="166" t="s">
        <v>256</v>
      </c>
      <c r="D112" s="166" t="s">
        <v>278</v>
      </c>
      <c r="E112" s="166" t="s">
        <v>300</v>
      </c>
      <c r="F112" s="166" t="s">
        <v>61</v>
      </c>
      <c r="G112" s="157">
        <v>10</v>
      </c>
      <c r="H112" s="157">
        <v>20</v>
      </c>
      <c r="I112" s="158">
        <v>20</v>
      </c>
    </row>
    <row r="113" spans="1:9" ht="25.5" x14ac:dyDescent="0.25">
      <c r="A113" s="163" t="s">
        <v>409</v>
      </c>
      <c r="B113" s="164" t="s">
        <v>32</v>
      </c>
      <c r="C113" s="164" t="s">
        <v>256</v>
      </c>
      <c r="D113" s="164" t="s">
        <v>278</v>
      </c>
      <c r="E113" s="164" t="s">
        <v>277</v>
      </c>
      <c r="F113" s="164"/>
      <c r="G113" s="157">
        <f>G114</f>
        <v>426</v>
      </c>
      <c r="H113" s="157">
        <v>119.64</v>
      </c>
      <c r="I113" s="158">
        <v>184.28</v>
      </c>
    </row>
    <row r="114" spans="1:9" ht="25.5" x14ac:dyDescent="0.25">
      <c r="A114" s="165" t="s">
        <v>409</v>
      </c>
      <c r="B114" s="166" t="s">
        <v>32</v>
      </c>
      <c r="C114" s="166" t="s">
        <v>256</v>
      </c>
      <c r="D114" s="166" t="s">
        <v>278</v>
      </c>
      <c r="E114" s="166" t="s">
        <v>277</v>
      </c>
      <c r="F114" s="166" t="s">
        <v>61</v>
      </c>
      <c r="G114" s="157">
        <v>426</v>
      </c>
      <c r="H114" s="157">
        <v>119.64</v>
      </c>
      <c r="I114" s="158">
        <v>184.28</v>
      </c>
    </row>
    <row r="115" spans="1:9" ht="38.25" x14ac:dyDescent="0.25">
      <c r="A115" s="163" t="s">
        <v>410</v>
      </c>
      <c r="B115" s="164" t="s">
        <v>32</v>
      </c>
      <c r="C115" s="164" t="s">
        <v>256</v>
      </c>
      <c r="D115" s="164" t="s">
        <v>278</v>
      </c>
      <c r="E115" s="164" t="s">
        <v>313</v>
      </c>
      <c r="F115" s="164"/>
      <c r="G115" s="157">
        <f>G116+G117</f>
        <v>3376.1285699999999</v>
      </c>
      <c r="H115" s="157">
        <v>0</v>
      </c>
      <c r="I115" s="158">
        <v>0</v>
      </c>
    </row>
    <row r="116" spans="1:9" ht="38.25" x14ac:dyDescent="0.25">
      <c r="A116" s="165" t="s">
        <v>410</v>
      </c>
      <c r="B116" s="166" t="s">
        <v>32</v>
      </c>
      <c r="C116" s="166" t="s">
        <v>256</v>
      </c>
      <c r="D116" s="166" t="s">
        <v>278</v>
      </c>
      <c r="E116" s="166" t="s">
        <v>313</v>
      </c>
      <c r="F116" s="166" t="s">
        <v>61</v>
      </c>
      <c r="G116" s="157">
        <v>3001</v>
      </c>
      <c r="H116" s="157">
        <v>0</v>
      </c>
      <c r="I116" s="158">
        <v>0</v>
      </c>
    </row>
    <row r="117" spans="1:9" ht="38.25" x14ac:dyDescent="0.25">
      <c r="A117" s="165" t="s">
        <v>410</v>
      </c>
      <c r="B117" s="166" t="s">
        <v>32</v>
      </c>
      <c r="C117" s="166" t="s">
        <v>256</v>
      </c>
      <c r="D117" s="166" t="s">
        <v>278</v>
      </c>
      <c r="E117" s="166" t="s">
        <v>313</v>
      </c>
      <c r="F117" s="166" t="s">
        <v>154</v>
      </c>
      <c r="G117" s="157">
        <v>375.12857000000002</v>
      </c>
      <c r="H117" s="157">
        <v>0</v>
      </c>
      <c r="I117" s="158">
        <v>0</v>
      </c>
    </row>
    <row r="118" spans="1:9" x14ac:dyDescent="0.25">
      <c r="A118" s="163" t="s">
        <v>405</v>
      </c>
      <c r="B118" s="164" t="s">
        <v>32</v>
      </c>
      <c r="C118" s="164" t="s">
        <v>256</v>
      </c>
      <c r="D118" s="164" t="s">
        <v>278</v>
      </c>
      <c r="E118" s="164" t="s">
        <v>317</v>
      </c>
      <c r="F118" s="164"/>
      <c r="G118" s="157">
        <f>G119</f>
        <v>112.3</v>
      </c>
      <c r="H118" s="157">
        <v>270</v>
      </c>
      <c r="I118" s="158">
        <v>280</v>
      </c>
    </row>
    <row r="119" spans="1:9" x14ac:dyDescent="0.25">
      <c r="A119" s="165" t="s">
        <v>405</v>
      </c>
      <c r="B119" s="166" t="s">
        <v>32</v>
      </c>
      <c r="C119" s="166" t="s">
        <v>256</v>
      </c>
      <c r="D119" s="166" t="s">
        <v>278</v>
      </c>
      <c r="E119" s="166" t="s">
        <v>317</v>
      </c>
      <c r="F119" s="166" t="s">
        <v>61</v>
      </c>
      <c r="G119" s="157">
        <v>112.3</v>
      </c>
      <c r="H119" s="157">
        <v>270</v>
      </c>
      <c r="I119" s="158">
        <v>280</v>
      </c>
    </row>
    <row r="120" spans="1:9" x14ac:dyDescent="0.25">
      <c r="A120" s="147" t="s">
        <v>412</v>
      </c>
      <c r="B120" s="148" t="s">
        <v>32</v>
      </c>
      <c r="C120" s="148"/>
      <c r="D120" s="148" t="s">
        <v>326</v>
      </c>
      <c r="E120" s="148" t="s">
        <v>326</v>
      </c>
      <c r="F120" s="148"/>
      <c r="G120" s="149">
        <f>G121</f>
        <v>1255.4000000000001</v>
      </c>
      <c r="H120" s="149">
        <v>250</v>
      </c>
      <c r="I120" s="150">
        <v>280</v>
      </c>
    </row>
    <row r="121" spans="1:9" x14ac:dyDescent="0.25">
      <c r="A121" s="151" t="s">
        <v>411</v>
      </c>
      <c r="B121" s="152" t="s">
        <v>32</v>
      </c>
      <c r="C121" s="152" t="s">
        <v>325</v>
      </c>
      <c r="D121" s="152" t="s">
        <v>326</v>
      </c>
      <c r="E121" s="152" t="s">
        <v>325</v>
      </c>
      <c r="F121" s="152"/>
      <c r="G121" s="153">
        <f>G122</f>
        <v>1255.4000000000001</v>
      </c>
      <c r="H121" s="153">
        <v>250</v>
      </c>
      <c r="I121" s="154">
        <v>280</v>
      </c>
    </row>
    <row r="122" spans="1:9" ht="51" x14ac:dyDescent="0.25">
      <c r="A122" s="155" t="s">
        <v>700</v>
      </c>
      <c r="B122" s="156" t="s">
        <v>32</v>
      </c>
      <c r="C122" s="156" t="s">
        <v>325</v>
      </c>
      <c r="D122" s="156" t="s">
        <v>326</v>
      </c>
      <c r="E122" s="156" t="s">
        <v>725</v>
      </c>
      <c r="F122" s="156"/>
      <c r="G122" s="157">
        <f>G123</f>
        <v>1255.4000000000001</v>
      </c>
      <c r="H122" s="157">
        <v>250</v>
      </c>
      <c r="I122" s="158">
        <v>280</v>
      </c>
    </row>
    <row r="123" spans="1:9" ht="38.25" x14ac:dyDescent="0.25">
      <c r="A123" s="159" t="s">
        <v>413</v>
      </c>
      <c r="B123" s="160" t="s">
        <v>32</v>
      </c>
      <c r="C123" s="160" t="s">
        <v>325</v>
      </c>
      <c r="D123" s="160" t="s">
        <v>326</v>
      </c>
      <c r="E123" s="160" t="s">
        <v>741</v>
      </c>
      <c r="F123" s="160"/>
      <c r="G123" s="157">
        <f>G124</f>
        <v>1255.4000000000001</v>
      </c>
      <c r="H123" s="157">
        <v>250</v>
      </c>
      <c r="I123" s="158">
        <v>280</v>
      </c>
    </row>
    <row r="124" spans="1:9" ht="51" x14ac:dyDescent="0.25">
      <c r="A124" s="161" t="s">
        <v>414</v>
      </c>
      <c r="B124" s="162" t="s">
        <v>32</v>
      </c>
      <c r="C124" s="162" t="s">
        <v>325</v>
      </c>
      <c r="D124" s="162" t="s">
        <v>326</v>
      </c>
      <c r="E124" s="162" t="s">
        <v>742</v>
      </c>
      <c r="F124" s="162"/>
      <c r="G124" s="157">
        <f>G125</f>
        <v>1255.4000000000001</v>
      </c>
      <c r="H124" s="157">
        <v>250</v>
      </c>
      <c r="I124" s="158">
        <v>280</v>
      </c>
    </row>
    <row r="125" spans="1:9" ht="38.25" x14ac:dyDescent="0.25">
      <c r="A125" s="163" t="s">
        <v>415</v>
      </c>
      <c r="B125" s="164" t="s">
        <v>32</v>
      </c>
      <c r="C125" s="164" t="s">
        <v>325</v>
      </c>
      <c r="D125" s="164" t="s">
        <v>326</v>
      </c>
      <c r="E125" s="164" t="s">
        <v>327</v>
      </c>
      <c r="F125" s="164"/>
      <c r="G125" s="157">
        <f>G126+G127</f>
        <v>1255.4000000000001</v>
      </c>
      <c r="H125" s="157">
        <v>250</v>
      </c>
      <c r="I125" s="158">
        <v>280</v>
      </c>
    </row>
    <row r="126" spans="1:9" ht="38.25" x14ac:dyDescent="0.25">
      <c r="A126" s="165" t="s">
        <v>415</v>
      </c>
      <c r="B126" s="166" t="s">
        <v>32</v>
      </c>
      <c r="C126" s="166" t="s">
        <v>325</v>
      </c>
      <c r="D126" s="166" t="s">
        <v>326</v>
      </c>
      <c r="E126" s="166" t="s">
        <v>327</v>
      </c>
      <c r="F126" s="166" t="s">
        <v>61</v>
      </c>
      <c r="G126" s="157">
        <v>291.39999999999998</v>
      </c>
      <c r="H126" s="157">
        <v>250</v>
      </c>
      <c r="I126" s="158">
        <v>280</v>
      </c>
    </row>
    <row r="127" spans="1:9" ht="38.25" x14ac:dyDescent="0.25">
      <c r="A127" s="165" t="s">
        <v>415</v>
      </c>
      <c r="B127" s="166" t="s">
        <v>32</v>
      </c>
      <c r="C127" s="166" t="s">
        <v>325</v>
      </c>
      <c r="D127" s="166" t="s">
        <v>326</v>
      </c>
      <c r="E127" s="166" t="s">
        <v>327</v>
      </c>
      <c r="F127" s="166" t="s">
        <v>154</v>
      </c>
      <c r="G127" s="157">
        <v>964</v>
      </c>
      <c r="H127" s="157">
        <v>0</v>
      </c>
      <c r="I127" s="158">
        <v>0</v>
      </c>
    </row>
    <row r="128" spans="1:9" x14ac:dyDescent="0.25">
      <c r="A128" s="147" t="s">
        <v>417</v>
      </c>
      <c r="B128" s="148" t="s">
        <v>32</v>
      </c>
      <c r="C128" s="148"/>
      <c r="D128" s="148" t="s">
        <v>340</v>
      </c>
      <c r="E128" s="148" t="s">
        <v>340</v>
      </c>
      <c r="F128" s="148"/>
      <c r="G128" s="149">
        <v>380</v>
      </c>
      <c r="H128" s="149">
        <v>390</v>
      </c>
      <c r="I128" s="150">
        <v>390</v>
      </c>
    </row>
    <row r="129" spans="1:9" x14ac:dyDescent="0.25">
      <c r="A129" s="151" t="s">
        <v>416</v>
      </c>
      <c r="B129" s="152" t="s">
        <v>32</v>
      </c>
      <c r="C129" s="152" t="s">
        <v>339</v>
      </c>
      <c r="D129" s="152" t="s">
        <v>340</v>
      </c>
      <c r="E129" s="152" t="s">
        <v>339</v>
      </c>
      <c r="F129" s="152"/>
      <c r="G129" s="153">
        <v>380</v>
      </c>
      <c r="H129" s="153">
        <v>390</v>
      </c>
      <c r="I129" s="154">
        <v>390</v>
      </c>
    </row>
    <row r="130" spans="1:9" ht="51" x14ac:dyDescent="0.25">
      <c r="A130" s="155" t="s">
        <v>700</v>
      </c>
      <c r="B130" s="156" t="s">
        <v>32</v>
      </c>
      <c r="C130" s="156" t="s">
        <v>339</v>
      </c>
      <c r="D130" s="156" t="s">
        <v>340</v>
      </c>
      <c r="E130" s="156" t="s">
        <v>725</v>
      </c>
      <c r="F130" s="156"/>
      <c r="G130" s="157">
        <v>380</v>
      </c>
      <c r="H130" s="157">
        <v>390</v>
      </c>
      <c r="I130" s="158">
        <v>390</v>
      </c>
    </row>
    <row r="131" spans="1:9" ht="25.5" x14ac:dyDescent="0.25">
      <c r="A131" s="159" t="s">
        <v>375</v>
      </c>
      <c r="B131" s="160" t="s">
        <v>32</v>
      </c>
      <c r="C131" s="160" t="s">
        <v>339</v>
      </c>
      <c r="D131" s="160" t="s">
        <v>340</v>
      </c>
      <c r="E131" s="160" t="s">
        <v>726</v>
      </c>
      <c r="F131" s="160"/>
      <c r="G131" s="157">
        <v>380</v>
      </c>
      <c r="H131" s="157">
        <v>390</v>
      </c>
      <c r="I131" s="158">
        <v>390</v>
      </c>
    </row>
    <row r="132" spans="1:9" ht="25.5" x14ac:dyDescent="0.25">
      <c r="A132" s="161" t="s">
        <v>380</v>
      </c>
      <c r="B132" s="162" t="s">
        <v>32</v>
      </c>
      <c r="C132" s="162" t="s">
        <v>339</v>
      </c>
      <c r="D132" s="162" t="s">
        <v>340</v>
      </c>
      <c r="E132" s="162" t="s">
        <v>729</v>
      </c>
      <c r="F132" s="162"/>
      <c r="G132" s="157">
        <v>380</v>
      </c>
      <c r="H132" s="157">
        <v>390</v>
      </c>
      <c r="I132" s="158">
        <v>390</v>
      </c>
    </row>
    <row r="133" spans="1:9" ht="38.25" x14ac:dyDescent="0.25">
      <c r="A133" s="163" t="s">
        <v>710</v>
      </c>
      <c r="B133" s="164" t="s">
        <v>32</v>
      </c>
      <c r="C133" s="164" t="s">
        <v>339</v>
      </c>
      <c r="D133" s="164" t="s">
        <v>340</v>
      </c>
      <c r="E133" s="164" t="s">
        <v>341</v>
      </c>
      <c r="F133" s="164"/>
      <c r="G133" s="157">
        <v>380</v>
      </c>
      <c r="H133" s="157">
        <v>390</v>
      </c>
      <c r="I133" s="158">
        <v>390</v>
      </c>
    </row>
    <row r="134" spans="1:9" ht="38.25" x14ac:dyDescent="0.25">
      <c r="A134" s="165" t="s">
        <v>710</v>
      </c>
      <c r="B134" s="166" t="s">
        <v>32</v>
      </c>
      <c r="C134" s="166" t="s">
        <v>339</v>
      </c>
      <c r="D134" s="166" t="s">
        <v>340</v>
      </c>
      <c r="E134" s="166" t="s">
        <v>341</v>
      </c>
      <c r="F134" s="166" t="s">
        <v>153</v>
      </c>
      <c r="G134" s="157">
        <v>380</v>
      </c>
      <c r="H134" s="157">
        <v>390</v>
      </c>
      <c r="I134" s="158">
        <v>390</v>
      </c>
    </row>
    <row r="135" spans="1:9" ht="15.75" thickBot="1" x14ac:dyDescent="0.3">
      <c r="A135" s="167"/>
      <c r="B135" s="168"/>
      <c r="C135" s="168"/>
      <c r="D135" s="168"/>
      <c r="E135" s="168"/>
      <c r="F135" s="168"/>
      <c r="G135" s="168"/>
      <c r="H135" s="168"/>
      <c r="I135" s="169"/>
    </row>
  </sheetData>
  <sheetProtection autoFilter="0"/>
  <mergeCells count="13">
    <mergeCell ref="A5:I5"/>
    <mergeCell ref="A7:I7"/>
    <mergeCell ref="H1:I1"/>
    <mergeCell ref="H2:I2"/>
    <mergeCell ref="H3:I3"/>
    <mergeCell ref="F8:F9"/>
    <mergeCell ref="G8:G9"/>
    <mergeCell ref="H8:I8"/>
    <mergeCell ref="A8:A9"/>
    <mergeCell ref="B8:B9"/>
    <mergeCell ref="C8:C9"/>
    <mergeCell ref="D8:D9"/>
    <mergeCell ref="E8:E9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8"/>
  <sheetViews>
    <sheetView zoomScale="90" zoomScaleNormal="90" workbookViewId="0">
      <pane xSplit="5" ySplit="6" topLeftCell="F118" activePane="bottomRight" state="frozen"/>
      <selection pane="topRight" activeCell="E1" sqref="E1"/>
      <selection pane="bottomLeft" activeCell="A10" sqref="A10"/>
      <selection pane="bottomRight" sqref="A1:H128"/>
    </sheetView>
  </sheetViews>
  <sheetFormatPr defaultColWidth="9.140625" defaultRowHeight="15" x14ac:dyDescent="0.25"/>
  <cols>
    <col min="1" max="1" width="40.5703125" style="94" customWidth="1"/>
    <col min="2" max="3" width="7.5703125" style="94" customWidth="1"/>
    <col min="4" max="4" width="14.7109375" style="95" customWidth="1"/>
    <col min="5" max="5" width="6.7109375" style="94" customWidth="1"/>
    <col min="6" max="8" width="15.85546875" style="94" customWidth="1"/>
    <col min="9" max="9" width="12.28515625" style="94" hidden="1" customWidth="1"/>
    <col min="10" max="16384" width="9.140625" style="94"/>
  </cols>
  <sheetData>
    <row r="1" spans="1:8" x14ac:dyDescent="0.25">
      <c r="G1" s="197" t="s">
        <v>681</v>
      </c>
      <c r="H1" s="197"/>
    </row>
    <row r="2" spans="1:8" ht="106.9" customHeight="1" x14ac:dyDescent="0.25">
      <c r="G2" s="21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10"/>
    </row>
    <row r="3" spans="1:8" x14ac:dyDescent="0.25">
      <c r="G3" s="197" t="str">
        <f>Ведомственная!H3</f>
        <v>от "21" августа 2024 года № 21</v>
      </c>
      <c r="H3" s="197"/>
    </row>
    <row r="4" spans="1:8" ht="71.25" customHeight="1" x14ac:dyDescent="0.25">
      <c r="A4" s="192" t="s">
        <v>715</v>
      </c>
      <c r="B4" s="192"/>
      <c r="C4" s="192"/>
      <c r="D4" s="192"/>
      <c r="E4" s="192"/>
      <c r="F4" s="192"/>
      <c r="G4" s="192"/>
      <c r="H4" s="192"/>
    </row>
    <row r="5" spans="1:8" ht="15.95" customHeight="1" x14ac:dyDescent="0.25">
      <c r="A5" s="97"/>
      <c r="B5" s="98"/>
      <c r="C5" s="98"/>
      <c r="D5" s="99"/>
      <c r="E5" s="98"/>
      <c r="F5" s="98"/>
      <c r="G5" s="98"/>
      <c r="H5" s="98"/>
    </row>
    <row r="6" spans="1:8" ht="15.2" customHeight="1" x14ac:dyDescent="0.25">
      <c r="A6" s="209" t="s">
        <v>609</v>
      </c>
      <c r="B6" s="209"/>
      <c r="C6" s="209"/>
      <c r="D6" s="209"/>
      <c r="E6" s="209"/>
      <c r="F6" s="209"/>
      <c r="G6" s="209"/>
      <c r="H6" s="209"/>
    </row>
    <row r="7" spans="1:8" x14ac:dyDescent="0.25">
      <c r="A7" s="204" t="s">
        <v>370</v>
      </c>
      <c r="B7" s="198" t="s">
        <v>719</v>
      </c>
      <c r="C7" s="198" t="s">
        <v>720</v>
      </c>
      <c r="D7" s="206" t="s">
        <v>721</v>
      </c>
      <c r="E7" s="198" t="s">
        <v>743</v>
      </c>
      <c r="F7" s="200" t="s">
        <v>676</v>
      </c>
      <c r="G7" s="202" t="s">
        <v>723</v>
      </c>
      <c r="H7" s="203"/>
    </row>
    <row r="8" spans="1:8" x14ac:dyDescent="0.25">
      <c r="A8" s="205"/>
      <c r="B8" s="199"/>
      <c r="C8" s="199"/>
      <c r="D8" s="207"/>
      <c r="E8" s="199"/>
      <c r="F8" s="201"/>
      <c r="G8" s="141" t="s">
        <v>677</v>
      </c>
      <c r="H8" s="142" t="s">
        <v>678</v>
      </c>
    </row>
    <row r="9" spans="1:8" ht="30.75" thickBot="1" x14ac:dyDescent="0.3">
      <c r="A9" s="143" t="s">
        <v>373</v>
      </c>
      <c r="B9" s="144" t="s">
        <v>33</v>
      </c>
      <c r="C9" s="144"/>
      <c r="D9" s="144" t="s">
        <v>33</v>
      </c>
      <c r="E9" s="144"/>
      <c r="F9" s="172">
        <f>F10+F18+F26+F32</f>
        <v>3462.8999999999996</v>
      </c>
      <c r="G9" s="172">
        <v>2900</v>
      </c>
      <c r="H9" s="173">
        <v>3044</v>
      </c>
    </row>
    <row r="10" spans="1:8" ht="51" x14ac:dyDescent="0.25">
      <c r="A10" s="147" t="s">
        <v>724</v>
      </c>
      <c r="B10" s="148" t="s">
        <v>33</v>
      </c>
      <c r="C10" s="148" t="s">
        <v>34</v>
      </c>
      <c r="D10" s="148" t="s">
        <v>34</v>
      </c>
      <c r="E10" s="148"/>
      <c r="F10" s="174">
        <v>1121.5</v>
      </c>
      <c r="G10" s="174">
        <v>1005</v>
      </c>
      <c r="H10" s="175">
        <v>1017</v>
      </c>
    </row>
    <row r="11" spans="1:8" ht="63.75" x14ac:dyDescent="0.25">
      <c r="A11" s="151" t="s">
        <v>700</v>
      </c>
      <c r="B11" s="152" t="s">
        <v>33</v>
      </c>
      <c r="C11" s="152" t="s">
        <v>34</v>
      </c>
      <c r="D11" s="152" t="s">
        <v>725</v>
      </c>
      <c r="E11" s="152"/>
      <c r="F11" s="176">
        <v>1121.5</v>
      </c>
      <c r="G11" s="176">
        <v>1005</v>
      </c>
      <c r="H11" s="177">
        <v>1017</v>
      </c>
    </row>
    <row r="12" spans="1:8" ht="25.5" x14ac:dyDescent="0.25">
      <c r="A12" s="155" t="s">
        <v>375</v>
      </c>
      <c r="B12" s="156" t="s">
        <v>33</v>
      </c>
      <c r="C12" s="156" t="s">
        <v>34</v>
      </c>
      <c r="D12" s="156" t="s">
        <v>726</v>
      </c>
      <c r="E12" s="156"/>
      <c r="F12" s="178">
        <v>1121.5</v>
      </c>
      <c r="G12" s="178">
        <v>1005</v>
      </c>
      <c r="H12" s="179">
        <v>1017</v>
      </c>
    </row>
    <row r="13" spans="1:8" ht="38.25" x14ac:dyDescent="0.25">
      <c r="A13" s="159" t="s">
        <v>376</v>
      </c>
      <c r="B13" s="160" t="s">
        <v>33</v>
      </c>
      <c r="C13" s="160" t="s">
        <v>34</v>
      </c>
      <c r="D13" s="160" t="s">
        <v>727</v>
      </c>
      <c r="E13" s="160"/>
      <c r="F13" s="178">
        <v>1121.5</v>
      </c>
      <c r="G13" s="178">
        <v>1005</v>
      </c>
      <c r="H13" s="179">
        <v>1017</v>
      </c>
    </row>
    <row r="14" spans="1:8" ht="25.5" x14ac:dyDescent="0.25">
      <c r="A14" s="161" t="s">
        <v>427</v>
      </c>
      <c r="B14" s="162" t="s">
        <v>33</v>
      </c>
      <c r="C14" s="162" t="s">
        <v>34</v>
      </c>
      <c r="D14" s="162" t="s">
        <v>728</v>
      </c>
      <c r="E14" s="162"/>
      <c r="F14" s="178">
        <v>79.5</v>
      </c>
      <c r="G14" s="178">
        <v>0</v>
      </c>
      <c r="H14" s="179">
        <v>0</v>
      </c>
    </row>
    <row r="15" spans="1:8" ht="25.5" x14ac:dyDescent="0.25">
      <c r="A15" s="163" t="s">
        <v>427</v>
      </c>
      <c r="B15" s="164" t="s">
        <v>33</v>
      </c>
      <c r="C15" s="164" t="s">
        <v>34</v>
      </c>
      <c r="D15" s="164" t="s">
        <v>728</v>
      </c>
      <c r="E15" s="164" t="s">
        <v>36</v>
      </c>
      <c r="F15" s="178">
        <v>79.5</v>
      </c>
      <c r="G15" s="178">
        <v>0</v>
      </c>
      <c r="H15" s="179">
        <v>0</v>
      </c>
    </row>
    <row r="16" spans="1:8" ht="51" x14ac:dyDescent="0.25">
      <c r="A16" s="161" t="s">
        <v>378</v>
      </c>
      <c r="B16" s="162" t="s">
        <v>33</v>
      </c>
      <c r="C16" s="162" t="s">
        <v>34</v>
      </c>
      <c r="D16" s="162" t="s">
        <v>35</v>
      </c>
      <c r="E16" s="162"/>
      <c r="F16" s="178">
        <v>1042</v>
      </c>
      <c r="G16" s="178">
        <v>1005</v>
      </c>
      <c r="H16" s="179">
        <v>1017</v>
      </c>
    </row>
    <row r="17" spans="1:8" ht="51" x14ac:dyDescent="0.25">
      <c r="A17" s="163" t="s">
        <v>378</v>
      </c>
      <c r="B17" s="164" t="s">
        <v>33</v>
      </c>
      <c r="C17" s="164" t="s">
        <v>34</v>
      </c>
      <c r="D17" s="164" t="s">
        <v>35</v>
      </c>
      <c r="E17" s="164" t="s">
        <v>36</v>
      </c>
      <c r="F17" s="178">
        <v>1042</v>
      </c>
      <c r="G17" s="178">
        <v>1005</v>
      </c>
      <c r="H17" s="179">
        <v>1017</v>
      </c>
    </row>
    <row r="18" spans="1:8" ht="76.5" x14ac:dyDescent="0.25">
      <c r="A18" s="147" t="s">
        <v>374</v>
      </c>
      <c r="B18" s="148" t="s">
        <v>33</v>
      </c>
      <c r="C18" s="148" t="s">
        <v>50</v>
      </c>
      <c r="D18" s="148" t="s">
        <v>50</v>
      </c>
      <c r="E18" s="148"/>
      <c r="F18" s="174">
        <f>F19</f>
        <v>1668.7</v>
      </c>
      <c r="G18" s="174">
        <v>1894</v>
      </c>
      <c r="H18" s="175">
        <v>2026</v>
      </c>
    </row>
    <row r="19" spans="1:8" ht="63.75" x14ac:dyDescent="0.25">
      <c r="A19" s="151" t="s">
        <v>700</v>
      </c>
      <c r="B19" s="152" t="s">
        <v>33</v>
      </c>
      <c r="C19" s="152" t="s">
        <v>50</v>
      </c>
      <c r="D19" s="152" t="s">
        <v>725</v>
      </c>
      <c r="E19" s="152"/>
      <c r="F19" s="176">
        <f>F20</f>
        <v>1668.7</v>
      </c>
      <c r="G19" s="176">
        <v>1894</v>
      </c>
      <c r="H19" s="177">
        <v>2026</v>
      </c>
    </row>
    <row r="20" spans="1:8" ht="25.5" x14ac:dyDescent="0.25">
      <c r="A20" s="155" t="s">
        <v>375</v>
      </c>
      <c r="B20" s="156" t="s">
        <v>33</v>
      </c>
      <c r="C20" s="156" t="s">
        <v>50</v>
      </c>
      <c r="D20" s="156" t="s">
        <v>726</v>
      </c>
      <c r="E20" s="156"/>
      <c r="F20" s="178">
        <f>F21</f>
        <v>1668.7</v>
      </c>
      <c r="G20" s="178">
        <v>1894</v>
      </c>
      <c r="H20" s="179">
        <v>2026</v>
      </c>
    </row>
    <row r="21" spans="1:8" ht="38.25" x14ac:dyDescent="0.25">
      <c r="A21" s="159" t="s">
        <v>376</v>
      </c>
      <c r="B21" s="160" t="s">
        <v>33</v>
      </c>
      <c r="C21" s="160" t="s">
        <v>50</v>
      </c>
      <c r="D21" s="160" t="s">
        <v>727</v>
      </c>
      <c r="E21" s="160"/>
      <c r="F21" s="178">
        <f>F22</f>
        <v>1668.7</v>
      </c>
      <c r="G21" s="178">
        <v>1894</v>
      </c>
      <c r="H21" s="179">
        <v>2026</v>
      </c>
    </row>
    <row r="22" spans="1:8" ht="63.75" x14ac:dyDescent="0.25">
      <c r="A22" s="161" t="s">
        <v>377</v>
      </c>
      <c r="B22" s="162" t="s">
        <v>33</v>
      </c>
      <c r="C22" s="162" t="s">
        <v>50</v>
      </c>
      <c r="D22" s="162" t="s">
        <v>51</v>
      </c>
      <c r="E22" s="162"/>
      <c r="F22" s="178">
        <f>F23+F24+F25</f>
        <v>1668.7</v>
      </c>
      <c r="G22" s="178">
        <v>1894</v>
      </c>
      <c r="H22" s="179">
        <v>2026</v>
      </c>
    </row>
    <row r="23" spans="1:8" ht="63.75" x14ac:dyDescent="0.25">
      <c r="A23" s="163" t="s">
        <v>377</v>
      </c>
      <c r="B23" s="164" t="s">
        <v>33</v>
      </c>
      <c r="C23" s="164" t="s">
        <v>50</v>
      </c>
      <c r="D23" s="164" t="s">
        <v>51</v>
      </c>
      <c r="E23" s="164" t="s">
        <v>36</v>
      </c>
      <c r="F23" s="178">
        <f>Ведомственная!G26</f>
        <v>985</v>
      </c>
      <c r="G23" s="178">
        <v>940</v>
      </c>
      <c r="H23" s="179">
        <v>955</v>
      </c>
    </row>
    <row r="24" spans="1:8" ht="63.75" x14ac:dyDescent="0.25">
      <c r="A24" s="163" t="s">
        <v>377</v>
      </c>
      <c r="B24" s="164" t="s">
        <v>33</v>
      </c>
      <c r="C24" s="164" t="s">
        <v>50</v>
      </c>
      <c r="D24" s="164" t="s">
        <v>51</v>
      </c>
      <c r="E24" s="164" t="s">
        <v>61</v>
      </c>
      <c r="F24" s="178">
        <f>Ведомственная!G27</f>
        <v>653.70000000000005</v>
      </c>
      <c r="G24" s="178">
        <v>924</v>
      </c>
      <c r="H24" s="179">
        <v>1041</v>
      </c>
    </row>
    <row r="25" spans="1:8" ht="63.75" x14ac:dyDescent="0.25">
      <c r="A25" s="163" t="s">
        <v>377</v>
      </c>
      <c r="B25" s="164" t="s">
        <v>33</v>
      </c>
      <c r="C25" s="164" t="s">
        <v>50</v>
      </c>
      <c r="D25" s="164" t="s">
        <v>51</v>
      </c>
      <c r="E25" s="164" t="s">
        <v>159</v>
      </c>
      <c r="F25" s="178">
        <v>30</v>
      </c>
      <c r="G25" s="178">
        <v>30</v>
      </c>
      <c r="H25" s="179">
        <v>30</v>
      </c>
    </row>
    <row r="26" spans="1:8" x14ac:dyDescent="0.25">
      <c r="A26" s="147" t="s">
        <v>379</v>
      </c>
      <c r="B26" s="148" t="s">
        <v>33</v>
      </c>
      <c r="C26" s="148" t="s">
        <v>182</v>
      </c>
      <c r="D26" s="148" t="s">
        <v>182</v>
      </c>
      <c r="E26" s="148"/>
      <c r="F26" s="174">
        <v>1</v>
      </c>
      <c r="G26" s="174">
        <v>1</v>
      </c>
      <c r="H26" s="175">
        <v>1</v>
      </c>
    </row>
    <row r="27" spans="1:8" ht="63.75" x14ac:dyDescent="0.25">
      <c r="A27" s="151" t="s">
        <v>700</v>
      </c>
      <c r="B27" s="152" t="s">
        <v>33</v>
      </c>
      <c r="C27" s="152" t="s">
        <v>182</v>
      </c>
      <c r="D27" s="152" t="s">
        <v>725</v>
      </c>
      <c r="E27" s="152"/>
      <c r="F27" s="176">
        <v>1</v>
      </c>
      <c r="G27" s="176">
        <v>1</v>
      </c>
      <c r="H27" s="177">
        <v>1</v>
      </c>
    </row>
    <row r="28" spans="1:8" ht="25.5" x14ac:dyDescent="0.25">
      <c r="A28" s="155" t="s">
        <v>375</v>
      </c>
      <c r="B28" s="156" t="s">
        <v>33</v>
      </c>
      <c r="C28" s="156" t="s">
        <v>182</v>
      </c>
      <c r="D28" s="156" t="s">
        <v>726</v>
      </c>
      <c r="E28" s="156"/>
      <c r="F28" s="178">
        <v>1</v>
      </c>
      <c r="G28" s="178">
        <v>1</v>
      </c>
      <c r="H28" s="179">
        <v>1</v>
      </c>
    </row>
    <row r="29" spans="1:8" ht="25.5" x14ac:dyDescent="0.25">
      <c r="A29" s="159" t="s">
        <v>380</v>
      </c>
      <c r="B29" s="160" t="s">
        <v>33</v>
      </c>
      <c r="C29" s="160" t="s">
        <v>182</v>
      </c>
      <c r="D29" s="160" t="s">
        <v>729</v>
      </c>
      <c r="E29" s="160"/>
      <c r="F29" s="178">
        <v>1</v>
      </c>
      <c r="G29" s="178">
        <v>1</v>
      </c>
      <c r="H29" s="179">
        <v>1</v>
      </c>
    </row>
    <row r="30" spans="1:8" ht="25.5" x14ac:dyDescent="0.25">
      <c r="A30" s="161" t="s">
        <v>709</v>
      </c>
      <c r="B30" s="162" t="s">
        <v>33</v>
      </c>
      <c r="C30" s="162" t="s">
        <v>182</v>
      </c>
      <c r="D30" s="162" t="s">
        <v>183</v>
      </c>
      <c r="E30" s="162"/>
      <c r="F30" s="178">
        <v>1</v>
      </c>
      <c r="G30" s="178">
        <v>1</v>
      </c>
      <c r="H30" s="179">
        <v>1</v>
      </c>
    </row>
    <row r="31" spans="1:8" ht="25.5" x14ac:dyDescent="0.25">
      <c r="A31" s="163" t="s">
        <v>709</v>
      </c>
      <c r="B31" s="164" t="s">
        <v>33</v>
      </c>
      <c r="C31" s="164" t="s">
        <v>182</v>
      </c>
      <c r="D31" s="164" t="s">
        <v>183</v>
      </c>
      <c r="E31" s="164" t="s">
        <v>159</v>
      </c>
      <c r="F31" s="178">
        <v>1</v>
      </c>
      <c r="G31" s="178">
        <v>1</v>
      </c>
      <c r="H31" s="179">
        <v>1</v>
      </c>
    </row>
    <row r="32" spans="1:8" x14ac:dyDescent="0.25">
      <c r="A32" s="147" t="s">
        <v>381</v>
      </c>
      <c r="B32" s="148" t="s">
        <v>33</v>
      </c>
      <c r="C32" s="148" t="s">
        <v>188</v>
      </c>
      <c r="D32" s="148" t="s">
        <v>188</v>
      </c>
      <c r="E32" s="148"/>
      <c r="F32" s="174">
        <v>671.7</v>
      </c>
      <c r="G32" s="174">
        <v>0</v>
      </c>
      <c r="H32" s="175">
        <v>0</v>
      </c>
    </row>
    <row r="33" spans="1:8" ht="63.75" x14ac:dyDescent="0.25">
      <c r="A33" s="151" t="s">
        <v>700</v>
      </c>
      <c r="B33" s="152" t="s">
        <v>33</v>
      </c>
      <c r="C33" s="152" t="s">
        <v>188</v>
      </c>
      <c r="D33" s="152" t="s">
        <v>725</v>
      </c>
      <c r="E33" s="152"/>
      <c r="F33" s="176">
        <v>671.7</v>
      </c>
      <c r="G33" s="176">
        <v>0</v>
      </c>
      <c r="H33" s="177">
        <v>0</v>
      </c>
    </row>
    <row r="34" spans="1:8" ht="25.5" x14ac:dyDescent="0.25">
      <c r="A34" s="155" t="s">
        <v>375</v>
      </c>
      <c r="B34" s="156" t="s">
        <v>33</v>
      </c>
      <c r="C34" s="156" t="s">
        <v>188</v>
      </c>
      <c r="D34" s="156" t="s">
        <v>726</v>
      </c>
      <c r="E34" s="156"/>
      <c r="F34" s="178">
        <v>671.7</v>
      </c>
      <c r="G34" s="178">
        <v>0</v>
      </c>
      <c r="H34" s="179">
        <v>0</v>
      </c>
    </row>
    <row r="35" spans="1:8" ht="63.75" x14ac:dyDescent="0.25">
      <c r="A35" s="159" t="s">
        <v>382</v>
      </c>
      <c r="B35" s="160" t="s">
        <v>33</v>
      </c>
      <c r="C35" s="160" t="s">
        <v>188</v>
      </c>
      <c r="D35" s="160" t="s">
        <v>730</v>
      </c>
      <c r="E35" s="160"/>
      <c r="F35" s="178">
        <v>671.7</v>
      </c>
      <c r="G35" s="178">
        <v>0</v>
      </c>
      <c r="H35" s="179">
        <v>0</v>
      </c>
    </row>
    <row r="36" spans="1:8" ht="89.25" x14ac:dyDescent="0.25">
      <c r="A36" s="161" t="s">
        <v>383</v>
      </c>
      <c r="B36" s="162" t="s">
        <v>33</v>
      </c>
      <c r="C36" s="162" t="s">
        <v>188</v>
      </c>
      <c r="D36" s="162" t="s">
        <v>189</v>
      </c>
      <c r="E36" s="162"/>
      <c r="F36" s="178">
        <v>21.3</v>
      </c>
      <c r="G36" s="178">
        <v>0</v>
      </c>
      <c r="H36" s="179">
        <v>0</v>
      </c>
    </row>
    <row r="37" spans="1:8" ht="89.25" x14ac:dyDescent="0.25">
      <c r="A37" s="163" t="s">
        <v>383</v>
      </c>
      <c r="B37" s="164" t="s">
        <v>33</v>
      </c>
      <c r="C37" s="164" t="s">
        <v>188</v>
      </c>
      <c r="D37" s="164" t="s">
        <v>189</v>
      </c>
      <c r="E37" s="164" t="s">
        <v>154</v>
      </c>
      <c r="F37" s="178">
        <v>21.3</v>
      </c>
      <c r="G37" s="178">
        <v>0</v>
      </c>
      <c r="H37" s="179">
        <v>0</v>
      </c>
    </row>
    <row r="38" spans="1:8" ht="76.5" x14ac:dyDescent="0.25">
      <c r="A38" s="161" t="s">
        <v>384</v>
      </c>
      <c r="B38" s="162" t="s">
        <v>33</v>
      </c>
      <c r="C38" s="162" t="s">
        <v>188</v>
      </c>
      <c r="D38" s="162" t="s">
        <v>192</v>
      </c>
      <c r="E38" s="162"/>
      <c r="F38" s="178">
        <v>5.6</v>
      </c>
      <c r="G38" s="178">
        <v>0</v>
      </c>
      <c r="H38" s="179">
        <v>0</v>
      </c>
    </row>
    <row r="39" spans="1:8" ht="76.5" x14ac:dyDescent="0.25">
      <c r="A39" s="163" t="s">
        <v>384</v>
      </c>
      <c r="B39" s="164" t="s">
        <v>33</v>
      </c>
      <c r="C39" s="164" t="s">
        <v>188</v>
      </c>
      <c r="D39" s="164" t="s">
        <v>192</v>
      </c>
      <c r="E39" s="164" t="s">
        <v>154</v>
      </c>
      <c r="F39" s="178">
        <v>5.6</v>
      </c>
      <c r="G39" s="178">
        <v>0</v>
      </c>
      <c r="H39" s="179">
        <v>0</v>
      </c>
    </row>
    <row r="40" spans="1:8" ht="89.25" x14ac:dyDescent="0.25">
      <c r="A40" s="161" t="s">
        <v>385</v>
      </c>
      <c r="B40" s="162" t="s">
        <v>33</v>
      </c>
      <c r="C40" s="162" t="s">
        <v>188</v>
      </c>
      <c r="D40" s="162" t="s">
        <v>195</v>
      </c>
      <c r="E40" s="162"/>
      <c r="F40" s="178">
        <v>2.1</v>
      </c>
      <c r="G40" s="178">
        <v>0</v>
      </c>
      <c r="H40" s="179">
        <v>0</v>
      </c>
    </row>
    <row r="41" spans="1:8" ht="89.25" x14ac:dyDescent="0.25">
      <c r="A41" s="163" t="s">
        <v>385</v>
      </c>
      <c r="B41" s="164" t="s">
        <v>33</v>
      </c>
      <c r="C41" s="164" t="s">
        <v>188</v>
      </c>
      <c r="D41" s="164" t="s">
        <v>195</v>
      </c>
      <c r="E41" s="164" t="s">
        <v>154</v>
      </c>
      <c r="F41" s="178">
        <v>2.1</v>
      </c>
      <c r="G41" s="178">
        <v>0</v>
      </c>
      <c r="H41" s="179">
        <v>0</v>
      </c>
    </row>
    <row r="42" spans="1:8" ht="89.25" x14ac:dyDescent="0.25">
      <c r="A42" s="161" t="s">
        <v>731</v>
      </c>
      <c r="B42" s="162" t="s">
        <v>33</v>
      </c>
      <c r="C42" s="162" t="s">
        <v>188</v>
      </c>
      <c r="D42" s="162" t="s">
        <v>198</v>
      </c>
      <c r="E42" s="162"/>
      <c r="F42" s="178">
        <v>22</v>
      </c>
      <c r="G42" s="178">
        <v>0</v>
      </c>
      <c r="H42" s="179">
        <v>0</v>
      </c>
    </row>
    <row r="43" spans="1:8" ht="89.25" x14ac:dyDescent="0.25">
      <c r="A43" s="163" t="s">
        <v>731</v>
      </c>
      <c r="B43" s="164" t="s">
        <v>33</v>
      </c>
      <c r="C43" s="164" t="s">
        <v>188</v>
      </c>
      <c r="D43" s="164" t="s">
        <v>198</v>
      </c>
      <c r="E43" s="164" t="s">
        <v>154</v>
      </c>
      <c r="F43" s="178">
        <v>22</v>
      </c>
      <c r="G43" s="178">
        <v>0</v>
      </c>
      <c r="H43" s="179">
        <v>0</v>
      </c>
    </row>
    <row r="44" spans="1:8" ht="76.5" x14ac:dyDescent="0.25">
      <c r="A44" s="161" t="s">
        <v>386</v>
      </c>
      <c r="B44" s="162" t="s">
        <v>33</v>
      </c>
      <c r="C44" s="162" t="s">
        <v>188</v>
      </c>
      <c r="D44" s="162" t="s">
        <v>201</v>
      </c>
      <c r="E44" s="162"/>
      <c r="F44" s="178">
        <v>620.70000000000005</v>
      </c>
      <c r="G44" s="178">
        <v>0</v>
      </c>
      <c r="H44" s="179">
        <v>0</v>
      </c>
    </row>
    <row r="45" spans="1:8" ht="76.5" x14ac:dyDescent="0.25">
      <c r="A45" s="163" t="s">
        <v>386</v>
      </c>
      <c r="B45" s="164" t="s">
        <v>33</v>
      </c>
      <c r="C45" s="164" t="s">
        <v>188</v>
      </c>
      <c r="D45" s="164" t="s">
        <v>201</v>
      </c>
      <c r="E45" s="164" t="s">
        <v>154</v>
      </c>
      <c r="F45" s="178">
        <v>620.70000000000005</v>
      </c>
      <c r="G45" s="178">
        <v>0</v>
      </c>
      <c r="H45" s="179">
        <v>0</v>
      </c>
    </row>
    <row r="46" spans="1:8" ht="15.75" thickBot="1" x14ac:dyDescent="0.3">
      <c r="A46" s="143" t="s">
        <v>430</v>
      </c>
      <c r="B46" s="144" t="s">
        <v>204</v>
      </c>
      <c r="C46" s="144"/>
      <c r="D46" s="144" t="s">
        <v>204</v>
      </c>
      <c r="E46" s="144"/>
      <c r="F46" s="172">
        <f>F47</f>
        <v>136.1</v>
      </c>
      <c r="G46" s="172">
        <v>149.80000000000001</v>
      </c>
      <c r="H46" s="173">
        <v>163.80000000000001</v>
      </c>
    </row>
    <row r="47" spans="1:8" ht="25.5" x14ac:dyDescent="0.25">
      <c r="A47" s="147" t="s">
        <v>429</v>
      </c>
      <c r="B47" s="148" t="s">
        <v>204</v>
      </c>
      <c r="C47" s="148" t="s">
        <v>205</v>
      </c>
      <c r="D47" s="148" t="s">
        <v>205</v>
      </c>
      <c r="E47" s="148"/>
      <c r="F47" s="174">
        <f>F48</f>
        <v>136.1</v>
      </c>
      <c r="G47" s="174">
        <v>149.80000000000001</v>
      </c>
      <c r="H47" s="175">
        <v>163.80000000000001</v>
      </c>
    </row>
    <row r="48" spans="1:8" ht="63.75" x14ac:dyDescent="0.25">
      <c r="A48" s="151" t="s">
        <v>700</v>
      </c>
      <c r="B48" s="152" t="s">
        <v>204</v>
      </c>
      <c r="C48" s="152" t="s">
        <v>205</v>
      </c>
      <c r="D48" s="152" t="s">
        <v>725</v>
      </c>
      <c r="E48" s="152"/>
      <c r="F48" s="176">
        <f>F49</f>
        <v>136.1</v>
      </c>
      <c r="G48" s="176">
        <v>149.80000000000001</v>
      </c>
      <c r="H48" s="177">
        <v>163.80000000000001</v>
      </c>
    </row>
    <row r="49" spans="1:8" ht="25.5" x14ac:dyDescent="0.25">
      <c r="A49" s="155" t="s">
        <v>375</v>
      </c>
      <c r="B49" s="156" t="s">
        <v>204</v>
      </c>
      <c r="C49" s="156" t="s">
        <v>205</v>
      </c>
      <c r="D49" s="156" t="s">
        <v>726</v>
      </c>
      <c r="E49" s="156"/>
      <c r="F49" s="178">
        <f>F50</f>
        <v>136.1</v>
      </c>
      <c r="G49" s="178">
        <v>149.80000000000001</v>
      </c>
      <c r="H49" s="179">
        <v>163.80000000000001</v>
      </c>
    </row>
    <row r="50" spans="1:8" ht="63.75" x14ac:dyDescent="0.25">
      <c r="A50" s="159" t="s">
        <v>382</v>
      </c>
      <c r="B50" s="160" t="s">
        <v>204</v>
      </c>
      <c r="C50" s="160" t="s">
        <v>205</v>
      </c>
      <c r="D50" s="160" t="s">
        <v>730</v>
      </c>
      <c r="E50" s="160"/>
      <c r="F50" s="178">
        <f>F51</f>
        <v>136.1</v>
      </c>
      <c r="G50" s="178">
        <v>149.80000000000001</v>
      </c>
      <c r="H50" s="179">
        <v>163.80000000000001</v>
      </c>
    </row>
    <row r="51" spans="1:8" ht="89.25" x14ac:dyDescent="0.25">
      <c r="A51" s="161" t="s">
        <v>732</v>
      </c>
      <c r="B51" s="162" t="s">
        <v>204</v>
      </c>
      <c r="C51" s="162" t="s">
        <v>205</v>
      </c>
      <c r="D51" s="162" t="s">
        <v>206</v>
      </c>
      <c r="E51" s="162"/>
      <c r="F51" s="178">
        <f>F52+F53</f>
        <v>136.1</v>
      </c>
      <c r="G51" s="178">
        <v>149.80000000000001</v>
      </c>
      <c r="H51" s="179">
        <v>163.80000000000001</v>
      </c>
    </row>
    <row r="52" spans="1:8" ht="89.25" x14ac:dyDescent="0.25">
      <c r="A52" s="163" t="s">
        <v>732</v>
      </c>
      <c r="B52" s="164" t="s">
        <v>204</v>
      </c>
      <c r="C52" s="164" t="s">
        <v>205</v>
      </c>
      <c r="D52" s="164" t="s">
        <v>206</v>
      </c>
      <c r="E52" s="164" t="s">
        <v>36</v>
      </c>
      <c r="F52" s="178">
        <v>122.9</v>
      </c>
      <c r="G52" s="178">
        <v>136.30000000000001</v>
      </c>
      <c r="H52" s="179">
        <v>150</v>
      </c>
    </row>
    <row r="53" spans="1:8" ht="89.25" x14ac:dyDescent="0.25">
      <c r="A53" s="163" t="s">
        <v>732</v>
      </c>
      <c r="B53" s="164" t="s">
        <v>204</v>
      </c>
      <c r="C53" s="164" t="s">
        <v>205</v>
      </c>
      <c r="D53" s="164" t="s">
        <v>206</v>
      </c>
      <c r="E53" s="164" t="s">
        <v>61</v>
      </c>
      <c r="F53" s="178">
        <v>13.2</v>
      </c>
      <c r="G53" s="178">
        <v>13.5</v>
      </c>
      <c r="H53" s="179">
        <v>13.8</v>
      </c>
    </row>
    <row r="54" spans="1:8" ht="45.75" thickBot="1" x14ac:dyDescent="0.3">
      <c r="A54" s="143" t="s">
        <v>387</v>
      </c>
      <c r="B54" s="144" t="s">
        <v>208</v>
      </c>
      <c r="C54" s="144"/>
      <c r="D54" s="144" t="s">
        <v>208</v>
      </c>
      <c r="E54" s="144"/>
      <c r="F54" s="172">
        <f>F55+F63</f>
        <v>586.20000000000005</v>
      </c>
      <c r="G54" s="172">
        <v>20</v>
      </c>
      <c r="H54" s="173">
        <v>20</v>
      </c>
    </row>
    <row r="55" spans="1:8" ht="51" x14ac:dyDescent="0.25">
      <c r="A55" s="147" t="s">
        <v>390</v>
      </c>
      <c r="B55" s="148" t="s">
        <v>208</v>
      </c>
      <c r="C55" s="148" t="s">
        <v>214</v>
      </c>
      <c r="D55" s="148" t="s">
        <v>214</v>
      </c>
      <c r="E55" s="148"/>
      <c r="F55" s="174">
        <v>440</v>
      </c>
      <c r="G55" s="174">
        <v>20</v>
      </c>
      <c r="H55" s="175">
        <v>20</v>
      </c>
    </row>
    <row r="56" spans="1:8" ht="63.75" x14ac:dyDescent="0.25">
      <c r="A56" s="151" t="s">
        <v>700</v>
      </c>
      <c r="B56" s="152" t="s">
        <v>208</v>
      </c>
      <c r="C56" s="152" t="s">
        <v>214</v>
      </c>
      <c r="D56" s="152" t="s">
        <v>725</v>
      </c>
      <c r="E56" s="152"/>
      <c r="F56" s="176">
        <v>440</v>
      </c>
      <c r="G56" s="176">
        <v>20</v>
      </c>
      <c r="H56" s="177">
        <v>20</v>
      </c>
    </row>
    <row r="57" spans="1:8" ht="25.5" x14ac:dyDescent="0.25">
      <c r="A57" s="155" t="s">
        <v>375</v>
      </c>
      <c r="B57" s="156" t="s">
        <v>208</v>
      </c>
      <c r="C57" s="156" t="s">
        <v>214</v>
      </c>
      <c r="D57" s="156" t="s">
        <v>726</v>
      </c>
      <c r="E57" s="156"/>
      <c r="F57" s="178">
        <v>440</v>
      </c>
      <c r="G57" s="178">
        <v>20</v>
      </c>
      <c r="H57" s="179">
        <v>20</v>
      </c>
    </row>
    <row r="58" spans="1:8" ht="38.25" x14ac:dyDescent="0.25">
      <c r="A58" s="159" t="s">
        <v>388</v>
      </c>
      <c r="B58" s="160" t="s">
        <v>208</v>
      </c>
      <c r="C58" s="160" t="s">
        <v>214</v>
      </c>
      <c r="D58" s="160" t="s">
        <v>733</v>
      </c>
      <c r="E58" s="160"/>
      <c r="F58" s="178">
        <v>440</v>
      </c>
      <c r="G58" s="178">
        <v>20</v>
      </c>
      <c r="H58" s="179">
        <v>20</v>
      </c>
    </row>
    <row r="59" spans="1:8" ht="25.5" x14ac:dyDescent="0.25">
      <c r="A59" s="161" t="s">
        <v>428</v>
      </c>
      <c r="B59" s="162" t="s">
        <v>208</v>
      </c>
      <c r="C59" s="162" t="s">
        <v>214</v>
      </c>
      <c r="D59" s="162" t="s">
        <v>215</v>
      </c>
      <c r="E59" s="162"/>
      <c r="F59" s="178">
        <v>420</v>
      </c>
      <c r="G59" s="178">
        <v>0</v>
      </c>
      <c r="H59" s="179">
        <v>0</v>
      </c>
    </row>
    <row r="60" spans="1:8" ht="25.5" x14ac:dyDescent="0.25">
      <c r="A60" s="163" t="s">
        <v>428</v>
      </c>
      <c r="B60" s="164" t="s">
        <v>208</v>
      </c>
      <c r="C60" s="164" t="s">
        <v>214</v>
      </c>
      <c r="D60" s="164" t="s">
        <v>215</v>
      </c>
      <c r="E60" s="164" t="s">
        <v>61</v>
      </c>
      <c r="F60" s="178">
        <v>420</v>
      </c>
      <c r="G60" s="178">
        <v>0</v>
      </c>
      <c r="H60" s="179">
        <v>0</v>
      </c>
    </row>
    <row r="61" spans="1:8" ht="51" x14ac:dyDescent="0.25">
      <c r="A61" s="161" t="s">
        <v>389</v>
      </c>
      <c r="B61" s="162" t="s">
        <v>208</v>
      </c>
      <c r="C61" s="162" t="s">
        <v>214</v>
      </c>
      <c r="D61" s="162" t="s">
        <v>209</v>
      </c>
      <c r="E61" s="162"/>
      <c r="F61" s="178">
        <v>20</v>
      </c>
      <c r="G61" s="178">
        <v>20</v>
      </c>
      <c r="H61" s="179">
        <v>20</v>
      </c>
    </row>
    <row r="62" spans="1:8" ht="51" x14ac:dyDescent="0.25">
      <c r="A62" s="163" t="s">
        <v>389</v>
      </c>
      <c r="B62" s="164" t="s">
        <v>208</v>
      </c>
      <c r="C62" s="164" t="s">
        <v>214</v>
      </c>
      <c r="D62" s="164" t="s">
        <v>209</v>
      </c>
      <c r="E62" s="164" t="s">
        <v>61</v>
      </c>
      <c r="F62" s="178">
        <v>20</v>
      </c>
      <c r="G62" s="178">
        <v>20</v>
      </c>
      <c r="H62" s="179">
        <v>20</v>
      </c>
    </row>
    <row r="63" spans="1:8" ht="38.25" x14ac:dyDescent="0.25">
      <c r="A63" s="147" t="s">
        <v>391</v>
      </c>
      <c r="B63" s="148" t="s">
        <v>208</v>
      </c>
      <c r="C63" s="148" t="s">
        <v>229</v>
      </c>
      <c r="D63" s="148" t="s">
        <v>229</v>
      </c>
      <c r="E63" s="148"/>
      <c r="F63" s="174">
        <f>F64</f>
        <v>146.19999999999999</v>
      </c>
      <c r="G63" s="174">
        <v>0</v>
      </c>
      <c r="H63" s="175">
        <v>0</v>
      </c>
    </row>
    <row r="64" spans="1:8" ht="63.75" x14ac:dyDescent="0.25">
      <c r="A64" s="151" t="s">
        <v>700</v>
      </c>
      <c r="B64" s="152" t="s">
        <v>208</v>
      </c>
      <c r="C64" s="152" t="s">
        <v>229</v>
      </c>
      <c r="D64" s="152" t="s">
        <v>725</v>
      </c>
      <c r="E64" s="152"/>
      <c r="F64" s="176">
        <f>F65</f>
        <v>146.19999999999999</v>
      </c>
      <c r="G64" s="176">
        <v>0</v>
      </c>
      <c r="H64" s="177">
        <v>0</v>
      </c>
    </row>
    <row r="65" spans="1:8" ht="25.5" x14ac:dyDescent="0.25">
      <c r="A65" s="155" t="s">
        <v>375</v>
      </c>
      <c r="B65" s="156" t="s">
        <v>208</v>
      </c>
      <c r="C65" s="156" t="s">
        <v>229</v>
      </c>
      <c r="D65" s="156" t="s">
        <v>726</v>
      </c>
      <c r="E65" s="156"/>
      <c r="F65" s="178">
        <f>F66</f>
        <v>146.19999999999999</v>
      </c>
      <c r="G65" s="178">
        <v>0</v>
      </c>
      <c r="H65" s="179">
        <v>0</v>
      </c>
    </row>
    <row r="66" spans="1:8" ht="38.25" x14ac:dyDescent="0.25">
      <c r="A66" s="159" t="s">
        <v>388</v>
      </c>
      <c r="B66" s="160" t="s">
        <v>208</v>
      </c>
      <c r="C66" s="160" t="s">
        <v>229</v>
      </c>
      <c r="D66" s="160" t="s">
        <v>733</v>
      </c>
      <c r="E66" s="160"/>
      <c r="F66" s="178">
        <f>F67</f>
        <v>146.19999999999999</v>
      </c>
      <c r="G66" s="178">
        <v>0</v>
      </c>
      <c r="H66" s="179">
        <v>0</v>
      </c>
    </row>
    <row r="67" spans="1:8" ht="25.5" x14ac:dyDescent="0.25">
      <c r="A67" s="161" t="s">
        <v>427</v>
      </c>
      <c r="B67" s="162" t="s">
        <v>208</v>
      </c>
      <c r="C67" s="162" t="s">
        <v>229</v>
      </c>
      <c r="D67" s="162" t="s">
        <v>230</v>
      </c>
      <c r="E67" s="162"/>
      <c r="F67" s="178">
        <f>F68</f>
        <v>146.19999999999999</v>
      </c>
      <c r="G67" s="178">
        <v>0</v>
      </c>
      <c r="H67" s="179">
        <v>0</v>
      </c>
    </row>
    <row r="68" spans="1:8" ht="25.5" x14ac:dyDescent="0.25">
      <c r="A68" s="163" t="s">
        <v>427</v>
      </c>
      <c r="B68" s="164" t="s">
        <v>208</v>
      </c>
      <c r="C68" s="164" t="s">
        <v>229</v>
      </c>
      <c r="D68" s="164" t="s">
        <v>230</v>
      </c>
      <c r="E68" s="164" t="s">
        <v>61</v>
      </c>
      <c r="F68" s="178">
        <f>Ведомственная!G74</f>
        <v>146.19999999999999</v>
      </c>
      <c r="G68" s="178">
        <v>0</v>
      </c>
      <c r="H68" s="179">
        <v>0</v>
      </c>
    </row>
    <row r="69" spans="1:8" ht="15.75" thickBot="1" x14ac:dyDescent="0.3">
      <c r="A69" s="143" t="s">
        <v>392</v>
      </c>
      <c r="B69" s="144" t="s">
        <v>234</v>
      </c>
      <c r="C69" s="144"/>
      <c r="D69" s="144" t="s">
        <v>234</v>
      </c>
      <c r="E69" s="144"/>
      <c r="F69" s="172">
        <f>F70+F78</f>
        <v>7690.07726</v>
      </c>
      <c r="G69" s="172">
        <v>0</v>
      </c>
      <c r="H69" s="173">
        <v>0</v>
      </c>
    </row>
    <row r="70" spans="1:8" ht="25.5" x14ac:dyDescent="0.25">
      <c r="A70" s="147" t="s">
        <v>393</v>
      </c>
      <c r="B70" s="148" t="s">
        <v>234</v>
      </c>
      <c r="C70" s="148" t="s">
        <v>239</v>
      </c>
      <c r="D70" s="148" t="s">
        <v>239</v>
      </c>
      <c r="E70" s="148"/>
      <c r="F70" s="174">
        <v>7676.6772600000004</v>
      </c>
      <c r="G70" s="174">
        <v>0</v>
      </c>
      <c r="H70" s="175">
        <v>0</v>
      </c>
    </row>
    <row r="71" spans="1:8" ht="63.75" x14ac:dyDescent="0.25">
      <c r="A71" s="151" t="s">
        <v>700</v>
      </c>
      <c r="B71" s="152" t="s">
        <v>234</v>
      </c>
      <c r="C71" s="152" t="s">
        <v>239</v>
      </c>
      <c r="D71" s="152" t="s">
        <v>725</v>
      </c>
      <c r="E71" s="152"/>
      <c r="F71" s="176">
        <v>7676.6772600000004</v>
      </c>
      <c r="G71" s="176">
        <v>0</v>
      </c>
      <c r="H71" s="177">
        <v>0</v>
      </c>
    </row>
    <row r="72" spans="1:8" ht="25.5" x14ac:dyDescent="0.25">
      <c r="A72" s="155" t="s">
        <v>394</v>
      </c>
      <c r="B72" s="156" t="s">
        <v>234</v>
      </c>
      <c r="C72" s="156" t="s">
        <v>239</v>
      </c>
      <c r="D72" s="156" t="s">
        <v>734</v>
      </c>
      <c r="E72" s="156"/>
      <c r="F72" s="178">
        <v>7676.6772600000004</v>
      </c>
      <c r="G72" s="178">
        <v>0</v>
      </c>
      <c r="H72" s="179">
        <v>0</v>
      </c>
    </row>
    <row r="73" spans="1:8" ht="76.5" x14ac:dyDescent="0.25">
      <c r="A73" s="159" t="s">
        <v>735</v>
      </c>
      <c r="B73" s="160" t="s">
        <v>234</v>
      </c>
      <c r="C73" s="160" t="s">
        <v>239</v>
      </c>
      <c r="D73" s="160" t="s">
        <v>736</v>
      </c>
      <c r="E73" s="160"/>
      <c r="F73" s="178">
        <v>7676.6772600000004</v>
      </c>
      <c r="G73" s="178">
        <v>0</v>
      </c>
      <c r="H73" s="179">
        <v>0</v>
      </c>
    </row>
    <row r="74" spans="1:8" ht="76.5" x14ac:dyDescent="0.25">
      <c r="A74" s="161" t="s">
        <v>737</v>
      </c>
      <c r="B74" s="162" t="s">
        <v>234</v>
      </c>
      <c r="C74" s="162" t="s">
        <v>239</v>
      </c>
      <c r="D74" s="162" t="s">
        <v>240</v>
      </c>
      <c r="E74" s="162"/>
      <c r="F74" s="178">
        <v>898.56010000000003</v>
      </c>
      <c r="G74" s="178">
        <v>0</v>
      </c>
      <c r="H74" s="179">
        <v>0</v>
      </c>
    </row>
    <row r="75" spans="1:8" ht="76.5" x14ac:dyDescent="0.25">
      <c r="A75" s="163" t="s">
        <v>737</v>
      </c>
      <c r="B75" s="164" t="s">
        <v>234</v>
      </c>
      <c r="C75" s="164" t="s">
        <v>239</v>
      </c>
      <c r="D75" s="164" t="s">
        <v>240</v>
      </c>
      <c r="E75" s="164" t="s">
        <v>61</v>
      </c>
      <c r="F75" s="178">
        <v>898.56010000000003</v>
      </c>
      <c r="G75" s="178">
        <v>0</v>
      </c>
      <c r="H75" s="179">
        <v>0</v>
      </c>
    </row>
    <row r="76" spans="1:8" ht="51" x14ac:dyDescent="0.25">
      <c r="A76" s="161" t="s">
        <v>395</v>
      </c>
      <c r="B76" s="162" t="s">
        <v>234</v>
      </c>
      <c r="C76" s="162" t="s">
        <v>239</v>
      </c>
      <c r="D76" s="162" t="s">
        <v>248</v>
      </c>
      <c r="E76" s="162"/>
      <c r="F76" s="178">
        <v>6778.1171599999998</v>
      </c>
      <c r="G76" s="178">
        <v>0</v>
      </c>
      <c r="H76" s="179">
        <v>0</v>
      </c>
    </row>
    <row r="77" spans="1:8" ht="51" x14ac:dyDescent="0.25">
      <c r="A77" s="163" t="s">
        <v>395</v>
      </c>
      <c r="B77" s="164" t="s">
        <v>234</v>
      </c>
      <c r="C77" s="164" t="s">
        <v>239</v>
      </c>
      <c r="D77" s="164" t="s">
        <v>248</v>
      </c>
      <c r="E77" s="164" t="s">
        <v>61</v>
      </c>
      <c r="F77" s="178">
        <v>6778.1171599999998</v>
      </c>
      <c r="G77" s="178">
        <v>0</v>
      </c>
      <c r="H77" s="179">
        <v>0</v>
      </c>
    </row>
    <row r="78" spans="1:8" ht="25.5" x14ac:dyDescent="0.25">
      <c r="A78" s="147" t="s">
        <v>397</v>
      </c>
      <c r="B78" s="148" t="s">
        <v>234</v>
      </c>
      <c r="C78" s="148" t="s">
        <v>249</v>
      </c>
      <c r="D78" s="148" t="s">
        <v>249</v>
      </c>
      <c r="E78" s="148"/>
      <c r="F78" s="174">
        <f>F79</f>
        <v>13.4</v>
      </c>
      <c r="G78" s="174">
        <v>0</v>
      </c>
      <c r="H78" s="175">
        <v>0</v>
      </c>
    </row>
    <row r="79" spans="1:8" ht="63.75" x14ac:dyDescent="0.25">
      <c r="A79" s="151" t="s">
        <v>700</v>
      </c>
      <c r="B79" s="152" t="s">
        <v>234</v>
      </c>
      <c r="C79" s="152" t="s">
        <v>249</v>
      </c>
      <c r="D79" s="152" t="s">
        <v>725</v>
      </c>
      <c r="E79" s="152"/>
      <c r="F79" s="176">
        <f>F80</f>
        <v>13.4</v>
      </c>
      <c r="G79" s="176">
        <v>0</v>
      </c>
      <c r="H79" s="177">
        <v>0</v>
      </c>
    </row>
    <row r="80" spans="1:8" ht="25.5" x14ac:dyDescent="0.25">
      <c r="A80" s="155" t="s">
        <v>375</v>
      </c>
      <c r="B80" s="156" t="s">
        <v>234</v>
      </c>
      <c r="C80" s="156" t="s">
        <v>249</v>
      </c>
      <c r="D80" s="156" t="s">
        <v>726</v>
      </c>
      <c r="E80" s="156"/>
      <c r="F80" s="178">
        <f>F81</f>
        <v>13.4</v>
      </c>
      <c r="G80" s="178">
        <v>0</v>
      </c>
      <c r="H80" s="179">
        <v>0</v>
      </c>
    </row>
    <row r="81" spans="1:8" ht="25.5" x14ac:dyDescent="0.25">
      <c r="A81" s="159" t="s">
        <v>380</v>
      </c>
      <c r="B81" s="160" t="s">
        <v>234</v>
      </c>
      <c r="C81" s="160" t="s">
        <v>249</v>
      </c>
      <c r="D81" s="160" t="s">
        <v>729</v>
      </c>
      <c r="E81" s="160"/>
      <c r="F81" s="178">
        <f>F82</f>
        <v>13.4</v>
      </c>
      <c r="G81" s="178">
        <v>0</v>
      </c>
      <c r="H81" s="179">
        <v>0</v>
      </c>
    </row>
    <row r="82" spans="1:8" ht="38.25" x14ac:dyDescent="0.25">
      <c r="A82" s="161" t="s">
        <v>421</v>
      </c>
      <c r="B82" s="162" t="s">
        <v>234</v>
      </c>
      <c r="C82" s="162" t="s">
        <v>249</v>
      </c>
      <c r="D82" s="162" t="s">
        <v>250</v>
      </c>
      <c r="E82" s="162"/>
      <c r="F82" s="178">
        <f>F83</f>
        <v>13.4</v>
      </c>
      <c r="G82" s="178">
        <v>0</v>
      </c>
      <c r="H82" s="179">
        <v>0</v>
      </c>
    </row>
    <row r="83" spans="1:8" ht="38.25" x14ac:dyDescent="0.25">
      <c r="A83" s="163" t="s">
        <v>421</v>
      </c>
      <c r="B83" s="164" t="s">
        <v>234</v>
      </c>
      <c r="C83" s="164" t="s">
        <v>249</v>
      </c>
      <c r="D83" s="164" t="s">
        <v>250</v>
      </c>
      <c r="E83" s="164" t="s">
        <v>61</v>
      </c>
      <c r="F83" s="178">
        <f>Ведомственная!G90</f>
        <v>13.4</v>
      </c>
      <c r="G83" s="178">
        <v>0</v>
      </c>
      <c r="H83" s="179">
        <v>0</v>
      </c>
    </row>
    <row r="84" spans="1:8" ht="30.75" thickBot="1" x14ac:dyDescent="0.3">
      <c r="A84" s="143" t="s">
        <v>398</v>
      </c>
      <c r="B84" s="144" t="s">
        <v>256</v>
      </c>
      <c r="C84" s="144"/>
      <c r="D84" s="144" t="s">
        <v>256</v>
      </c>
      <c r="E84" s="144"/>
      <c r="F84" s="172">
        <f>F85+F93</f>
        <v>4265.09357</v>
      </c>
      <c r="G84" s="172">
        <v>599.64</v>
      </c>
      <c r="H84" s="173">
        <v>714.28</v>
      </c>
    </row>
    <row r="85" spans="1:8" x14ac:dyDescent="0.25">
      <c r="A85" s="147" t="s">
        <v>401</v>
      </c>
      <c r="B85" s="148" t="s">
        <v>256</v>
      </c>
      <c r="C85" s="148" t="s">
        <v>265</v>
      </c>
      <c r="D85" s="148" t="s">
        <v>265</v>
      </c>
      <c r="E85" s="148"/>
      <c r="F85" s="174">
        <f>F86</f>
        <v>172</v>
      </c>
      <c r="G85" s="174">
        <v>80</v>
      </c>
      <c r="H85" s="175">
        <v>120</v>
      </c>
    </row>
    <row r="86" spans="1:8" ht="63.75" x14ac:dyDescent="0.25">
      <c r="A86" s="151" t="s">
        <v>700</v>
      </c>
      <c r="B86" s="152" t="s">
        <v>256</v>
      </c>
      <c r="C86" s="152" t="s">
        <v>265</v>
      </c>
      <c r="D86" s="152" t="s">
        <v>725</v>
      </c>
      <c r="E86" s="152"/>
      <c r="F86" s="176">
        <f>F87</f>
        <v>172</v>
      </c>
      <c r="G86" s="176">
        <v>80</v>
      </c>
      <c r="H86" s="177">
        <v>120</v>
      </c>
    </row>
    <row r="87" spans="1:8" ht="38.25" x14ac:dyDescent="0.25">
      <c r="A87" s="155" t="s">
        <v>399</v>
      </c>
      <c r="B87" s="156" t="s">
        <v>256</v>
      </c>
      <c r="C87" s="156" t="s">
        <v>265</v>
      </c>
      <c r="D87" s="156" t="s">
        <v>738</v>
      </c>
      <c r="E87" s="156"/>
      <c r="F87" s="178">
        <f>F88</f>
        <v>172</v>
      </c>
      <c r="G87" s="178">
        <v>80</v>
      </c>
      <c r="H87" s="179">
        <v>120</v>
      </c>
    </row>
    <row r="88" spans="1:8" ht="38.25" x14ac:dyDescent="0.25">
      <c r="A88" s="159" t="s">
        <v>400</v>
      </c>
      <c r="B88" s="160" t="s">
        <v>256</v>
      </c>
      <c r="C88" s="160" t="s">
        <v>265</v>
      </c>
      <c r="D88" s="160" t="s">
        <v>739</v>
      </c>
      <c r="E88" s="160"/>
      <c r="F88" s="178">
        <f>F89+F91</f>
        <v>172</v>
      </c>
      <c r="G88" s="178">
        <v>80</v>
      </c>
      <c r="H88" s="179">
        <v>120</v>
      </c>
    </row>
    <row r="89" spans="1:8" ht="38.25" x14ac:dyDescent="0.25">
      <c r="A89" s="161" t="s">
        <v>402</v>
      </c>
      <c r="B89" s="162" t="s">
        <v>256</v>
      </c>
      <c r="C89" s="162" t="s">
        <v>265</v>
      </c>
      <c r="D89" s="162" t="s">
        <v>267</v>
      </c>
      <c r="E89" s="162"/>
      <c r="F89" s="178">
        <v>100.5</v>
      </c>
      <c r="G89" s="178">
        <v>0</v>
      </c>
      <c r="H89" s="179">
        <v>0</v>
      </c>
    </row>
    <row r="90" spans="1:8" ht="38.25" x14ac:dyDescent="0.25">
      <c r="A90" s="163" t="s">
        <v>402</v>
      </c>
      <c r="B90" s="164" t="s">
        <v>256</v>
      </c>
      <c r="C90" s="164" t="s">
        <v>265</v>
      </c>
      <c r="D90" s="164" t="s">
        <v>267</v>
      </c>
      <c r="E90" s="164" t="s">
        <v>61</v>
      </c>
      <c r="F90" s="178">
        <v>100.5</v>
      </c>
      <c r="G90" s="178">
        <v>0</v>
      </c>
      <c r="H90" s="179">
        <v>0</v>
      </c>
    </row>
    <row r="91" spans="1:8" ht="25.5" x14ac:dyDescent="0.25">
      <c r="A91" s="161" t="s">
        <v>420</v>
      </c>
      <c r="B91" s="162" t="s">
        <v>256</v>
      </c>
      <c r="C91" s="162" t="s">
        <v>265</v>
      </c>
      <c r="D91" s="162" t="s">
        <v>270</v>
      </c>
      <c r="E91" s="162"/>
      <c r="F91" s="178">
        <f>F92</f>
        <v>71.5</v>
      </c>
      <c r="G91" s="178">
        <v>80</v>
      </c>
      <c r="H91" s="179">
        <v>120</v>
      </c>
    </row>
    <row r="92" spans="1:8" ht="25.5" x14ac:dyDescent="0.25">
      <c r="A92" s="163" t="s">
        <v>420</v>
      </c>
      <c r="B92" s="164" t="s">
        <v>256</v>
      </c>
      <c r="C92" s="164" t="s">
        <v>265</v>
      </c>
      <c r="D92" s="164" t="s">
        <v>270</v>
      </c>
      <c r="E92" s="164" t="s">
        <v>61</v>
      </c>
      <c r="F92" s="178">
        <f>Ведомственная!G99</f>
        <v>71.5</v>
      </c>
      <c r="G92" s="178">
        <v>80</v>
      </c>
      <c r="H92" s="179">
        <v>120</v>
      </c>
    </row>
    <row r="93" spans="1:8" x14ac:dyDescent="0.25">
      <c r="A93" s="147" t="s">
        <v>403</v>
      </c>
      <c r="B93" s="148" t="s">
        <v>256</v>
      </c>
      <c r="C93" s="148" t="s">
        <v>278</v>
      </c>
      <c r="D93" s="148" t="s">
        <v>278</v>
      </c>
      <c r="E93" s="148"/>
      <c r="F93" s="174">
        <f>F94</f>
        <v>4093.09357</v>
      </c>
      <c r="G93" s="174">
        <v>519.64</v>
      </c>
      <c r="H93" s="175">
        <v>594.28</v>
      </c>
    </row>
    <row r="94" spans="1:8" ht="63.75" x14ac:dyDescent="0.25">
      <c r="A94" s="151" t="s">
        <v>700</v>
      </c>
      <c r="B94" s="152" t="s">
        <v>256</v>
      </c>
      <c r="C94" s="152" t="s">
        <v>278</v>
      </c>
      <c r="D94" s="152" t="s">
        <v>725</v>
      </c>
      <c r="E94" s="152"/>
      <c r="F94" s="176">
        <f>F95</f>
        <v>4093.09357</v>
      </c>
      <c r="G94" s="176">
        <v>519.64</v>
      </c>
      <c r="H94" s="177">
        <v>594.28</v>
      </c>
    </row>
    <row r="95" spans="1:8" ht="38.25" x14ac:dyDescent="0.25">
      <c r="A95" s="155" t="s">
        <v>399</v>
      </c>
      <c r="B95" s="156" t="s">
        <v>256</v>
      </c>
      <c r="C95" s="156" t="s">
        <v>278</v>
      </c>
      <c r="D95" s="156" t="s">
        <v>738</v>
      </c>
      <c r="E95" s="156"/>
      <c r="F95" s="178">
        <f>F96</f>
        <v>4093.09357</v>
      </c>
      <c r="G95" s="178">
        <v>519.64</v>
      </c>
      <c r="H95" s="179">
        <v>594.28</v>
      </c>
    </row>
    <row r="96" spans="1:8" ht="25.5" x14ac:dyDescent="0.25">
      <c r="A96" s="159" t="s">
        <v>404</v>
      </c>
      <c r="B96" s="160" t="s">
        <v>256</v>
      </c>
      <c r="C96" s="160" t="s">
        <v>278</v>
      </c>
      <c r="D96" s="160" t="s">
        <v>740</v>
      </c>
      <c r="E96" s="160"/>
      <c r="F96" s="178">
        <f>F97+F99+F101+F103+F105+F107+F110</f>
        <v>4093.09357</v>
      </c>
      <c r="G96" s="178">
        <v>519.64</v>
      </c>
      <c r="H96" s="179">
        <v>594.28</v>
      </c>
    </row>
    <row r="97" spans="1:8" x14ac:dyDescent="0.25">
      <c r="A97" s="161" t="s">
        <v>405</v>
      </c>
      <c r="B97" s="162" t="s">
        <v>256</v>
      </c>
      <c r="C97" s="162" t="s">
        <v>278</v>
      </c>
      <c r="D97" s="162" t="s">
        <v>286</v>
      </c>
      <c r="E97" s="162"/>
      <c r="F97" s="178">
        <v>128.36500000000001</v>
      </c>
      <c r="G97" s="178">
        <v>50</v>
      </c>
      <c r="H97" s="179">
        <v>50</v>
      </c>
    </row>
    <row r="98" spans="1:8" x14ac:dyDescent="0.25">
      <c r="A98" s="163" t="s">
        <v>405</v>
      </c>
      <c r="B98" s="164" t="s">
        <v>256</v>
      </c>
      <c r="C98" s="164" t="s">
        <v>278</v>
      </c>
      <c r="D98" s="164" t="s">
        <v>286</v>
      </c>
      <c r="E98" s="164" t="s">
        <v>61</v>
      </c>
      <c r="F98" s="178">
        <v>128.36500000000001</v>
      </c>
      <c r="G98" s="178">
        <v>50</v>
      </c>
      <c r="H98" s="179">
        <v>50</v>
      </c>
    </row>
    <row r="99" spans="1:8" x14ac:dyDescent="0.25">
      <c r="A99" s="161" t="s">
        <v>406</v>
      </c>
      <c r="B99" s="162" t="s">
        <v>256</v>
      </c>
      <c r="C99" s="162" t="s">
        <v>278</v>
      </c>
      <c r="D99" s="162" t="s">
        <v>294</v>
      </c>
      <c r="E99" s="162"/>
      <c r="F99" s="178">
        <v>10</v>
      </c>
      <c r="G99" s="178">
        <v>10</v>
      </c>
      <c r="H99" s="179">
        <v>10</v>
      </c>
    </row>
    <row r="100" spans="1:8" x14ac:dyDescent="0.25">
      <c r="A100" s="163" t="s">
        <v>406</v>
      </c>
      <c r="B100" s="164" t="s">
        <v>256</v>
      </c>
      <c r="C100" s="164" t="s">
        <v>278</v>
      </c>
      <c r="D100" s="164" t="s">
        <v>294</v>
      </c>
      <c r="E100" s="164" t="s">
        <v>61</v>
      </c>
      <c r="F100" s="178">
        <v>10</v>
      </c>
      <c r="G100" s="178">
        <v>10</v>
      </c>
      <c r="H100" s="179">
        <v>10</v>
      </c>
    </row>
    <row r="101" spans="1:8" ht="38.25" x14ac:dyDescent="0.25">
      <c r="A101" s="161" t="s">
        <v>407</v>
      </c>
      <c r="B101" s="162" t="s">
        <v>256</v>
      </c>
      <c r="C101" s="162" t="s">
        <v>278</v>
      </c>
      <c r="D101" s="162" t="s">
        <v>276</v>
      </c>
      <c r="E101" s="162"/>
      <c r="F101" s="178">
        <f>F102</f>
        <v>30.3</v>
      </c>
      <c r="G101" s="178">
        <v>50</v>
      </c>
      <c r="H101" s="179">
        <v>50</v>
      </c>
    </row>
    <row r="102" spans="1:8" ht="38.25" x14ac:dyDescent="0.25">
      <c r="A102" s="163" t="s">
        <v>407</v>
      </c>
      <c r="B102" s="164" t="s">
        <v>256</v>
      </c>
      <c r="C102" s="164" t="s">
        <v>278</v>
      </c>
      <c r="D102" s="164" t="s">
        <v>276</v>
      </c>
      <c r="E102" s="164" t="s">
        <v>61</v>
      </c>
      <c r="F102" s="178">
        <f>Ведомственная!G110</f>
        <v>30.3</v>
      </c>
      <c r="G102" s="178">
        <v>50</v>
      </c>
      <c r="H102" s="179">
        <v>50</v>
      </c>
    </row>
    <row r="103" spans="1:8" ht="38.25" x14ac:dyDescent="0.25">
      <c r="A103" s="161" t="s">
        <v>408</v>
      </c>
      <c r="B103" s="162" t="s">
        <v>256</v>
      </c>
      <c r="C103" s="162" t="s">
        <v>278</v>
      </c>
      <c r="D103" s="162" t="s">
        <v>300</v>
      </c>
      <c r="E103" s="162"/>
      <c r="F103" s="178">
        <f>F104</f>
        <v>10</v>
      </c>
      <c r="G103" s="178">
        <v>20</v>
      </c>
      <c r="H103" s="179">
        <v>20</v>
      </c>
    </row>
    <row r="104" spans="1:8" ht="38.25" x14ac:dyDescent="0.25">
      <c r="A104" s="163" t="s">
        <v>408</v>
      </c>
      <c r="B104" s="164" t="s">
        <v>256</v>
      </c>
      <c r="C104" s="164" t="s">
        <v>278</v>
      </c>
      <c r="D104" s="164" t="s">
        <v>300</v>
      </c>
      <c r="E104" s="164" t="s">
        <v>61</v>
      </c>
      <c r="F104" s="178">
        <v>10</v>
      </c>
      <c r="G104" s="178">
        <v>20</v>
      </c>
      <c r="H104" s="179">
        <v>20</v>
      </c>
    </row>
    <row r="105" spans="1:8" ht="25.5" x14ac:dyDescent="0.25">
      <c r="A105" s="161" t="s">
        <v>409</v>
      </c>
      <c r="B105" s="162" t="s">
        <v>256</v>
      </c>
      <c r="C105" s="162" t="s">
        <v>278</v>
      </c>
      <c r="D105" s="162" t="s">
        <v>277</v>
      </c>
      <c r="E105" s="162"/>
      <c r="F105" s="178">
        <f>F106</f>
        <v>426</v>
      </c>
      <c r="G105" s="178">
        <v>119.64</v>
      </c>
      <c r="H105" s="179">
        <v>184.28</v>
      </c>
    </row>
    <row r="106" spans="1:8" ht="25.5" x14ac:dyDescent="0.25">
      <c r="A106" s="163" t="s">
        <v>409</v>
      </c>
      <c r="B106" s="164" t="s">
        <v>256</v>
      </c>
      <c r="C106" s="164" t="s">
        <v>278</v>
      </c>
      <c r="D106" s="164" t="s">
        <v>277</v>
      </c>
      <c r="E106" s="164" t="s">
        <v>61</v>
      </c>
      <c r="F106" s="178">
        <f>Ведомственная!G114</f>
        <v>426</v>
      </c>
      <c r="G106" s="178">
        <v>119.64</v>
      </c>
      <c r="H106" s="179">
        <v>184.28</v>
      </c>
    </row>
    <row r="107" spans="1:8" ht="38.25" x14ac:dyDescent="0.25">
      <c r="A107" s="161" t="s">
        <v>410</v>
      </c>
      <c r="B107" s="162" t="s">
        <v>256</v>
      </c>
      <c r="C107" s="162" t="s">
        <v>278</v>
      </c>
      <c r="D107" s="162" t="s">
        <v>313</v>
      </c>
      <c r="E107" s="162"/>
      <c r="F107" s="178">
        <f>F108+F109</f>
        <v>3376.1285699999999</v>
      </c>
      <c r="G107" s="178">
        <v>0</v>
      </c>
      <c r="H107" s="179">
        <v>0</v>
      </c>
    </row>
    <row r="108" spans="1:8" ht="38.25" x14ac:dyDescent="0.25">
      <c r="A108" s="163" t="s">
        <v>410</v>
      </c>
      <c r="B108" s="164" t="s">
        <v>256</v>
      </c>
      <c r="C108" s="164" t="s">
        <v>278</v>
      </c>
      <c r="D108" s="164" t="s">
        <v>313</v>
      </c>
      <c r="E108" s="164" t="s">
        <v>61</v>
      </c>
      <c r="F108" s="178">
        <f>Ведомственная!G116</f>
        <v>3001</v>
      </c>
      <c r="G108" s="178">
        <v>0</v>
      </c>
      <c r="H108" s="179">
        <v>0</v>
      </c>
    </row>
    <row r="109" spans="1:8" ht="38.25" x14ac:dyDescent="0.25">
      <c r="A109" s="163" t="s">
        <v>410</v>
      </c>
      <c r="B109" s="164" t="s">
        <v>256</v>
      </c>
      <c r="C109" s="164" t="s">
        <v>278</v>
      </c>
      <c r="D109" s="164" t="s">
        <v>313</v>
      </c>
      <c r="E109" s="164" t="s">
        <v>154</v>
      </c>
      <c r="F109" s="178">
        <v>375.12857000000002</v>
      </c>
      <c r="G109" s="178">
        <v>0</v>
      </c>
      <c r="H109" s="179">
        <v>0</v>
      </c>
    </row>
    <row r="110" spans="1:8" x14ac:dyDescent="0.25">
      <c r="A110" s="161" t="s">
        <v>405</v>
      </c>
      <c r="B110" s="162" t="s">
        <v>256</v>
      </c>
      <c r="C110" s="162" t="s">
        <v>278</v>
      </c>
      <c r="D110" s="162" t="s">
        <v>317</v>
      </c>
      <c r="E110" s="162"/>
      <c r="F110" s="178">
        <f>F111</f>
        <v>112.3</v>
      </c>
      <c r="G110" s="178">
        <v>270</v>
      </c>
      <c r="H110" s="179">
        <v>280</v>
      </c>
    </row>
    <row r="111" spans="1:8" x14ac:dyDescent="0.25">
      <c r="A111" s="163" t="s">
        <v>405</v>
      </c>
      <c r="B111" s="164" t="s">
        <v>256</v>
      </c>
      <c r="C111" s="164" t="s">
        <v>278</v>
      </c>
      <c r="D111" s="164" t="s">
        <v>317</v>
      </c>
      <c r="E111" s="164" t="s">
        <v>61</v>
      </c>
      <c r="F111" s="178">
        <f>Ведомственная!G119</f>
        <v>112.3</v>
      </c>
      <c r="G111" s="178">
        <v>270</v>
      </c>
      <c r="H111" s="179">
        <v>280</v>
      </c>
    </row>
    <row r="112" spans="1:8" ht="15.75" thickBot="1" x14ac:dyDescent="0.3">
      <c r="A112" s="143" t="s">
        <v>411</v>
      </c>
      <c r="B112" s="144" t="s">
        <v>325</v>
      </c>
      <c r="C112" s="144"/>
      <c r="D112" s="144" t="s">
        <v>325</v>
      </c>
      <c r="E112" s="144"/>
      <c r="F112" s="172">
        <f>F113</f>
        <v>1255.4000000000001</v>
      </c>
      <c r="G112" s="172">
        <v>250</v>
      </c>
      <c r="H112" s="173">
        <v>280</v>
      </c>
    </row>
    <row r="113" spans="1:8" x14ac:dyDescent="0.25">
      <c r="A113" s="147" t="s">
        <v>412</v>
      </c>
      <c r="B113" s="148" t="s">
        <v>325</v>
      </c>
      <c r="C113" s="148" t="s">
        <v>326</v>
      </c>
      <c r="D113" s="148" t="s">
        <v>326</v>
      </c>
      <c r="E113" s="148"/>
      <c r="F113" s="174">
        <f>F114</f>
        <v>1255.4000000000001</v>
      </c>
      <c r="G113" s="174">
        <v>250</v>
      </c>
      <c r="H113" s="175">
        <v>280</v>
      </c>
    </row>
    <row r="114" spans="1:8" ht="63.75" x14ac:dyDescent="0.25">
      <c r="A114" s="151" t="s">
        <v>700</v>
      </c>
      <c r="B114" s="152" t="s">
        <v>325</v>
      </c>
      <c r="C114" s="152" t="s">
        <v>326</v>
      </c>
      <c r="D114" s="152" t="s">
        <v>725</v>
      </c>
      <c r="E114" s="152"/>
      <c r="F114" s="176">
        <f>F115</f>
        <v>1255.4000000000001</v>
      </c>
      <c r="G114" s="176">
        <v>250</v>
      </c>
      <c r="H114" s="177">
        <v>280</v>
      </c>
    </row>
    <row r="115" spans="1:8" ht="38.25" x14ac:dyDescent="0.25">
      <c r="A115" s="155" t="s">
        <v>413</v>
      </c>
      <c r="B115" s="156" t="s">
        <v>325</v>
      </c>
      <c r="C115" s="156" t="s">
        <v>326</v>
      </c>
      <c r="D115" s="156" t="s">
        <v>741</v>
      </c>
      <c r="E115" s="156"/>
      <c r="F115" s="178">
        <f>F116</f>
        <v>1255.4000000000001</v>
      </c>
      <c r="G115" s="178">
        <v>250</v>
      </c>
      <c r="H115" s="179">
        <v>280</v>
      </c>
    </row>
    <row r="116" spans="1:8" ht="51" x14ac:dyDescent="0.25">
      <c r="A116" s="159" t="s">
        <v>414</v>
      </c>
      <c r="B116" s="160" t="s">
        <v>325</v>
      </c>
      <c r="C116" s="160" t="s">
        <v>326</v>
      </c>
      <c r="D116" s="160" t="s">
        <v>742</v>
      </c>
      <c r="E116" s="160"/>
      <c r="F116" s="178">
        <f>F117</f>
        <v>1255.4000000000001</v>
      </c>
      <c r="G116" s="178">
        <v>250</v>
      </c>
      <c r="H116" s="179">
        <v>280</v>
      </c>
    </row>
    <row r="117" spans="1:8" ht="38.25" x14ac:dyDescent="0.25">
      <c r="A117" s="161" t="s">
        <v>415</v>
      </c>
      <c r="B117" s="162" t="s">
        <v>325</v>
      </c>
      <c r="C117" s="162" t="s">
        <v>326</v>
      </c>
      <c r="D117" s="162" t="s">
        <v>327</v>
      </c>
      <c r="E117" s="162"/>
      <c r="F117" s="178">
        <f>F118+F119</f>
        <v>1255.4000000000001</v>
      </c>
      <c r="G117" s="178">
        <v>250</v>
      </c>
      <c r="H117" s="179">
        <v>280</v>
      </c>
    </row>
    <row r="118" spans="1:8" ht="38.25" x14ac:dyDescent="0.25">
      <c r="A118" s="163" t="s">
        <v>415</v>
      </c>
      <c r="B118" s="164" t="s">
        <v>325</v>
      </c>
      <c r="C118" s="164" t="s">
        <v>326</v>
      </c>
      <c r="D118" s="164" t="s">
        <v>327</v>
      </c>
      <c r="E118" s="164" t="s">
        <v>61</v>
      </c>
      <c r="F118" s="178">
        <f>Ведомственная!G126</f>
        <v>291.39999999999998</v>
      </c>
      <c r="G118" s="178">
        <v>250</v>
      </c>
      <c r="H118" s="179">
        <v>280</v>
      </c>
    </row>
    <row r="119" spans="1:8" ht="38.25" x14ac:dyDescent="0.25">
      <c r="A119" s="163" t="s">
        <v>415</v>
      </c>
      <c r="B119" s="164" t="s">
        <v>325</v>
      </c>
      <c r="C119" s="164" t="s">
        <v>326</v>
      </c>
      <c r="D119" s="164" t="s">
        <v>327</v>
      </c>
      <c r="E119" s="164" t="s">
        <v>154</v>
      </c>
      <c r="F119" s="178">
        <v>964</v>
      </c>
      <c r="G119" s="178">
        <v>0</v>
      </c>
      <c r="H119" s="179">
        <v>0</v>
      </c>
    </row>
    <row r="120" spans="1:8" ht="15.75" thickBot="1" x14ac:dyDescent="0.3">
      <c r="A120" s="143" t="s">
        <v>416</v>
      </c>
      <c r="B120" s="144" t="s">
        <v>339</v>
      </c>
      <c r="C120" s="144"/>
      <c r="D120" s="144" t="s">
        <v>339</v>
      </c>
      <c r="E120" s="144"/>
      <c r="F120" s="172">
        <v>380</v>
      </c>
      <c r="G120" s="172">
        <v>390</v>
      </c>
      <c r="H120" s="173">
        <v>390</v>
      </c>
    </row>
    <row r="121" spans="1:8" x14ac:dyDescent="0.25">
      <c r="A121" s="147" t="s">
        <v>417</v>
      </c>
      <c r="B121" s="148" t="s">
        <v>339</v>
      </c>
      <c r="C121" s="148" t="s">
        <v>340</v>
      </c>
      <c r="D121" s="148" t="s">
        <v>340</v>
      </c>
      <c r="E121" s="148"/>
      <c r="F121" s="174">
        <v>380</v>
      </c>
      <c r="G121" s="174">
        <v>390</v>
      </c>
      <c r="H121" s="175">
        <v>390</v>
      </c>
    </row>
    <row r="122" spans="1:8" ht="63.75" x14ac:dyDescent="0.25">
      <c r="A122" s="151" t="s">
        <v>700</v>
      </c>
      <c r="B122" s="152" t="s">
        <v>339</v>
      </c>
      <c r="C122" s="152" t="s">
        <v>340</v>
      </c>
      <c r="D122" s="152" t="s">
        <v>725</v>
      </c>
      <c r="E122" s="152"/>
      <c r="F122" s="176">
        <v>380</v>
      </c>
      <c r="G122" s="176">
        <v>390</v>
      </c>
      <c r="H122" s="177">
        <v>390</v>
      </c>
    </row>
    <row r="123" spans="1:8" ht="25.5" x14ac:dyDescent="0.25">
      <c r="A123" s="155" t="s">
        <v>375</v>
      </c>
      <c r="B123" s="156" t="s">
        <v>339</v>
      </c>
      <c r="C123" s="156" t="s">
        <v>340</v>
      </c>
      <c r="D123" s="156" t="s">
        <v>726</v>
      </c>
      <c r="E123" s="156"/>
      <c r="F123" s="178">
        <v>380</v>
      </c>
      <c r="G123" s="178">
        <v>390</v>
      </c>
      <c r="H123" s="179">
        <v>390</v>
      </c>
    </row>
    <row r="124" spans="1:8" ht="25.5" x14ac:dyDescent="0.25">
      <c r="A124" s="159" t="s">
        <v>380</v>
      </c>
      <c r="B124" s="160" t="s">
        <v>339</v>
      </c>
      <c r="C124" s="160" t="s">
        <v>340</v>
      </c>
      <c r="D124" s="160" t="s">
        <v>729</v>
      </c>
      <c r="E124" s="160"/>
      <c r="F124" s="178">
        <v>380</v>
      </c>
      <c r="G124" s="178">
        <v>390</v>
      </c>
      <c r="H124" s="179">
        <v>390</v>
      </c>
    </row>
    <row r="125" spans="1:8" ht="38.25" x14ac:dyDescent="0.25">
      <c r="A125" s="161" t="s">
        <v>710</v>
      </c>
      <c r="B125" s="162" t="s">
        <v>339</v>
      </c>
      <c r="C125" s="162" t="s">
        <v>340</v>
      </c>
      <c r="D125" s="162" t="s">
        <v>341</v>
      </c>
      <c r="E125" s="162"/>
      <c r="F125" s="178">
        <v>380</v>
      </c>
      <c r="G125" s="178">
        <v>390</v>
      </c>
      <c r="H125" s="179">
        <v>390</v>
      </c>
    </row>
    <row r="126" spans="1:8" ht="38.25" x14ac:dyDescent="0.25">
      <c r="A126" s="163" t="s">
        <v>710</v>
      </c>
      <c r="B126" s="164" t="s">
        <v>339</v>
      </c>
      <c r="C126" s="164" t="s">
        <v>340</v>
      </c>
      <c r="D126" s="164" t="s">
        <v>341</v>
      </c>
      <c r="E126" s="164" t="s">
        <v>153</v>
      </c>
      <c r="F126" s="178">
        <v>380</v>
      </c>
      <c r="G126" s="178">
        <v>390</v>
      </c>
      <c r="H126" s="179">
        <v>390</v>
      </c>
    </row>
    <row r="127" spans="1:8" ht="15.75" thickBot="1" x14ac:dyDescent="0.3">
      <c r="A127" s="167"/>
      <c r="B127" s="168"/>
      <c r="C127" s="168"/>
      <c r="D127" s="168"/>
      <c r="E127" s="168"/>
      <c r="F127" s="168"/>
      <c r="G127" s="168"/>
      <c r="H127" s="169"/>
    </row>
    <row r="128" spans="1:8" ht="15.75" thickBot="1" x14ac:dyDescent="0.3">
      <c r="A128" s="170" t="s">
        <v>418</v>
      </c>
      <c r="B128" s="171"/>
      <c r="C128" s="171"/>
      <c r="D128" s="171"/>
      <c r="E128" s="171"/>
      <c r="F128" s="180">
        <f>F9+F46+F54+F69+F84+F112+F120</f>
        <v>17775.770830000001</v>
      </c>
      <c r="G128" s="180">
        <v>4309.4399999999996</v>
      </c>
      <c r="H128" s="181">
        <v>4612.08</v>
      </c>
    </row>
  </sheetData>
  <sheetProtection autoFilter="0"/>
  <mergeCells count="12">
    <mergeCell ref="G1:H1"/>
    <mergeCell ref="G2:H2"/>
    <mergeCell ref="G3:H3"/>
    <mergeCell ref="A4:H4"/>
    <mergeCell ref="A6:H6"/>
    <mergeCell ref="F7:F8"/>
    <mergeCell ref="G7:H7"/>
    <mergeCell ref="A7:A8"/>
    <mergeCell ref="B7:B8"/>
    <mergeCell ref="C7:C8"/>
    <mergeCell ref="D7:D8"/>
    <mergeCell ref="E7:E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1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11" sqref="A11"/>
      <selection pane="bottomRight" sqref="A1:H80"/>
    </sheetView>
  </sheetViews>
  <sheetFormatPr defaultColWidth="9.140625" defaultRowHeight="15" x14ac:dyDescent="0.25"/>
  <cols>
    <col min="1" max="1" width="40.5703125" style="94" customWidth="1"/>
    <col min="2" max="2" width="14.85546875" style="95" customWidth="1"/>
    <col min="3" max="5" width="6.7109375" style="94" customWidth="1"/>
    <col min="6" max="8" width="15.7109375" style="94" customWidth="1"/>
    <col min="9" max="9" width="9.140625" style="96"/>
    <col min="10" max="16384" width="9.140625" style="94"/>
  </cols>
  <sheetData>
    <row r="1" spans="1:8" x14ac:dyDescent="0.25">
      <c r="G1" s="197" t="s">
        <v>717</v>
      </c>
      <c r="H1" s="197"/>
    </row>
    <row r="2" spans="1:8" x14ac:dyDescent="0.25">
      <c r="G2" s="21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10"/>
    </row>
    <row r="3" spans="1:8" x14ac:dyDescent="0.25">
      <c r="G3" s="197" t="str">
        <f>Ведомственная!H3</f>
        <v>от "21" августа 2024 года № 21</v>
      </c>
      <c r="H3" s="197"/>
    </row>
    <row r="4" spans="1:8" ht="15.75" x14ac:dyDescent="0.25">
      <c r="A4" s="192" t="s">
        <v>716</v>
      </c>
      <c r="B4" s="192"/>
      <c r="C4" s="192"/>
      <c r="D4" s="192"/>
      <c r="E4" s="192"/>
      <c r="F4" s="192"/>
      <c r="G4" s="192"/>
      <c r="H4" s="192"/>
    </row>
    <row r="5" spans="1:8" ht="15.75" x14ac:dyDescent="0.25">
      <c r="A5" s="97"/>
      <c r="B5" s="99"/>
      <c r="C5" s="98"/>
      <c r="D5" s="98"/>
      <c r="E5" s="98"/>
      <c r="F5" s="98"/>
      <c r="G5" s="98"/>
      <c r="H5" s="98"/>
    </row>
    <row r="6" spans="1:8" x14ac:dyDescent="0.25">
      <c r="A6" s="209" t="s">
        <v>609</v>
      </c>
      <c r="B6" s="209"/>
      <c r="C6" s="209"/>
      <c r="D6" s="209"/>
      <c r="E6" s="209"/>
      <c r="F6" s="209"/>
      <c r="G6" s="209"/>
      <c r="H6" s="209"/>
    </row>
    <row r="7" spans="1:8" x14ac:dyDescent="0.25">
      <c r="A7" s="204" t="s">
        <v>370</v>
      </c>
      <c r="B7" s="206" t="s">
        <v>721</v>
      </c>
      <c r="C7" s="198" t="s">
        <v>743</v>
      </c>
      <c r="D7" s="198" t="s">
        <v>719</v>
      </c>
      <c r="E7" s="198" t="s">
        <v>720</v>
      </c>
      <c r="F7" s="211" t="s">
        <v>676</v>
      </c>
      <c r="G7" s="202" t="s">
        <v>723</v>
      </c>
      <c r="H7" s="203"/>
    </row>
    <row r="8" spans="1:8" x14ac:dyDescent="0.25">
      <c r="A8" s="205"/>
      <c r="B8" s="207"/>
      <c r="C8" s="199"/>
      <c r="D8" s="199"/>
      <c r="E8" s="199"/>
      <c r="F8" s="212"/>
      <c r="G8" s="141" t="s">
        <v>677</v>
      </c>
      <c r="H8" s="142" t="s">
        <v>678</v>
      </c>
    </row>
    <row r="9" spans="1:8" ht="90.75" thickBot="1" x14ac:dyDescent="0.3">
      <c r="A9" s="143" t="s">
        <v>700</v>
      </c>
      <c r="B9" s="144" t="s">
        <v>725</v>
      </c>
      <c r="C9" s="144"/>
      <c r="D9" s="144"/>
      <c r="E9" s="144"/>
      <c r="F9" s="182">
        <f>F10+F48+F54+F76</f>
        <v>17775.770830000001</v>
      </c>
      <c r="G9" s="182">
        <v>4309.4399999999996</v>
      </c>
      <c r="H9" s="183">
        <v>4612.08</v>
      </c>
    </row>
    <row r="10" spans="1:8" ht="25.5" x14ac:dyDescent="0.25">
      <c r="A10" s="147" t="s">
        <v>375</v>
      </c>
      <c r="B10" s="148" t="s">
        <v>726</v>
      </c>
      <c r="C10" s="148"/>
      <c r="D10" s="148"/>
      <c r="E10" s="148"/>
      <c r="F10" s="184">
        <f>F11+F20+F34+F41</f>
        <v>4578.5999999999995</v>
      </c>
      <c r="G10" s="184">
        <v>3459.8</v>
      </c>
      <c r="H10" s="185">
        <v>3617.8</v>
      </c>
    </row>
    <row r="11" spans="1:8" ht="38.25" x14ac:dyDescent="0.25">
      <c r="A11" s="151" t="s">
        <v>376</v>
      </c>
      <c r="B11" s="152" t="s">
        <v>727</v>
      </c>
      <c r="C11" s="152"/>
      <c r="D11" s="152"/>
      <c r="E11" s="152"/>
      <c r="F11" s="186">
        <f>F12+F14+F18</f>
        <v>2790.2</v>
      </c>
      <c r="G11" s="186">
        <v>2899</v>
      </c>
      <c r="H11" s="187">
        <v>3043</v>
      </c>
    </row>
    <row r="12" spans="1:8" ht="25.5" x14ac:dyDescent="0.25">
      <c r="A12" s="155" t="s">
        <v>427</v>
      </c>
      <c r="B12" s="156" t="s">
        <v>728</v>
      </c>
      <c r="C12" s="156"/>
      <c r="D12" s="156"/>
      <c r="E12" s="156"/>
      <c r="F12" s="188">
        <v>79.5</v>
      </c>
      <c r="G12" s="188">
        <v>0</v>
      </c>
      <c r="H12" s="189">
        <v>0</v>
      </c>
    </row>
    <row r="13" spans="1:8" ht="25.5" x14ac:dyDescent="0.25">
      <c r="A13" s="159" t="s">
        <v>427</v>
      </c>
      <c r="B13" s="160" t="s">
        <v>728</v>
      </c>
      <c r="C13" s="160" t="s">
        <v>36</v>
      </c>
      <c r="D13" s="160" t="s">
        <v>33</v>
      </c>
      <c r="E13" s="160" t="s">
        <v>34</v>
      </c>
      <c r="F13" s="188">
        <v>79.5</v>
      </c>
      <c r="G13" s="188">
        <v>0</v>
      </c>
      <c r="H13" s="189">
        <v>0</v>
      </c>
    </row>
    <row r="14" spans="1:8" ht="63.75" x14ac:dyDescent="0.25">
      <c r="A14" s="155" t="s">
        <v>377</v>
      </c>
      <c r="B14" s="156" t="s">
        <v>51</v>
      </c>
      <c r="C14" s="156"/>
      <c r="D14" s="156"/>
      <c r="E14" s="156"/>
      <c r="F14" s="188">
        <f>F15+F16+F17</f>
        <v>1668.7</v>
      </c>
      <c r="G14" s="188">
        <v>1894</v>
      </c>
      <c r="H14" s="189">
        <v>2026</v>
      </c>
    </row>
    <row r="15" spans="1:8" ht="63.75" x14ac:dyDescent="0.25">
      <c r="A15" s="159" t="s">
        <v>377</v>
      </c>
      <c r="B15" s="160" t="s">
        <v>51</v>
      </c>
      <c r="C15" s="160" t="s">
        <v>36</v>
      </c>
      <c r="D15" s="160" t="s">
        <v>33</v>
      </c>
      <c r="E15" s="160" t="s">
        <v>50</v>
      </c>
      <c r="F15" s="188">
        <v>985</v>
      </c>
      <c r="G15" s="188">
        <v>940</v>
      </c>
      <c r="H15" s="189">
        <v>955</v>
      </c>
    </row>
    <row r="16" spans="1:8" ht="63.75" x14ac:dyDescent="0.25">
      <c r="A16" s="159" t="s">
        <v>377</v>
      </c>
      <c r="B16" s="160" t="s">
        <v>51</v>
      </c>
      <c r="C16" s="160" t="s">
        <v>61</v>
      </c>
      <c r="D16" s="160" t="s">
        <v>33</v>
      </c>
      <c r="E16" s="160" t="s">
        <v>50</v>
      </c>
      <c r="F16" s="188">
        <f>Функциональная!F24</f>
        <v>653.70000000000005</v>
      </c>
      <c r="G16" s="188">
        <v>924</v>
      </c>
      <c r="H16" s="189">
        <v>1041</v>
      </c>
    </row>
    <row r="17" spans="1:8" ht="63.75" x14ac:dyDescent="0.25">
      <c r="A17" s="159" t="s">
        <v>377</v>
      </c>
      <c r="B17" s="160" t="s">
        <v>51</v>
      </c>
      <c r="C17" s="160" t="s">
        <v>159</v>
      </c>
      <c r="D17" s="160" t="s">
        <v>33</v>
      </c>
      <c r="E17" s="160" t="s">
        <v>50</v>
      </c>
      <c r="F17" s="188">
        <v>30</v>
      </c>
      <c r="G17" s="188">
        <v>30</v>
      </c>
      <c r="H17" s="189">
        <v>30</v>
      </c>
    </row>
    <row r="18" spans="1:8" ht="51" x14ac:dyDescent="0.25">
      <c r="A18" s="155" t="s">
        <v>378</v>
      </c>
      <c r="B18" s="156" t="s">
        <v>35</v>
      </c>
      <c r="C18" s="156"/>
      <c r="D18" s="156"/>
      <c r="E18" s="156"/>
      <c r="F18" s="188">
        <v>1042</v>
      </c>
      <c r="G18" s="188">
        <v>1005</v>
      </c>
      <c r="H18" s="189">
        <v>1017</v>
      </c>
    </row>
    <row r="19" spans="1:8" ht="51" x14ac:dyDescent="0.25">
      <c r="A19" s="159" t="s">
        <v>378</v>
      </c>
      <c r="B19" s="160" t="s">
        <v>35</v>
      </c>
      <c r="C19" s="160" t="s">
        <v>36</v>
      </c>
      <c r="D19" s="160" t="s">
        <v>33</v>
      </c>
      <c r="E19" s="160" t="s">
        <v>34</v>
      </c>
      <c r="F19" s="188">
        <v>1042</v>
      </c>
      <c r="G19" s="188">
        <v>1005</v>
      </c>
      <c r="H19" s="189">
        <v>1017</v>
      </c>
    </row>
    <row r="20" spans="1:8" ht="76.5" x14ac:dyDescent="0.25">
      <c r="A20" s="151" t="s">
        <v>382</v>
      </c>
      <c r="B20" s="152" t="s">
        <v>730</v>
      </c>
      <c r="C20" s="152"/>
      <c r="D20" s="152"/>
      <c r="E20" s="152"/>
      <c r="F20" s="186">
        <f>F21+F24+F28+F30+F32+F26</f>
        <v>807.80000000000007</v>
      </c>
      <c r="G20" s="186">
        <v>149.80000000000001</v>
      </c>
      <c r="H20" s="187">
        <v>163.80000000000001</v>
      </c>
    </row>
    <row r="21" spans="1:8" ht="89.25" x14ac:dyDescent="0.25">
      <c r="A21" s="155" t="s">
        <v>732</v>
      </c>
      <c r="B21" s="156" t="s">
        <v>206</v>
      </c>
      <c r="C21" s="156"/>
      <c r="D21" s="156"/>
      <c r="E21" s="156"/>
      <c r="F21" s="188">
        <f>F22+F23</f>
        <v>136.1</v>
      </c>
      <c r="G21" s="188">
        <v>149.80000000000001</v>
      </c>
      <c r="H21" s="189">
        <v>163.80000000000001</v>
      </c>
    </row>
    <row r="22" spans="1:8" ht="89.25" x14ac:dyDescent="0.25">
      <c r="A22" s="159" t="s">
        <v>732</v>
      </c>
      <c r="B22" s="160" t="s">
        <v>206</v>
      </c>
      <c r="C22" s="160" t="s">
        <v>36</v>
      </c>
      <c r="D22" s="160" t="s">
        <v>204</v>
      </c>
      <c r="E22" s="160" t="s">
        <v>205</v>
      </c>
      <c r="F22" s="188">
        <v>122.9</v>
      </c>
      <c r="G22" s="188">
        <v>136.30000000000001</v>
      </c>
      <c r="H22" s="189">
        <v>150</v>
      </c>
    </row>
    <row r="23" spans="1:8" ht="89.25" x14ac:dyDescent="0.25">
      <c r="A23" s="159" t="s">
        <v>732</v>
      </c>
      <c r="B23" s="160" t="s">
        <v>206</v>
      </c>
      <c r="C23" s="160" t="s">
        <v>61</v>
      </c>
      <c r="D23" s="160" t="s">
        <v>204</v>
      </c>
      <c r="E23" s="160" t="s">
        <v>205</v>
      </c>
      <c r="F23" s="188">
        <v>13.2</v>
      </c>
      <c r="G23" s="188">
        <v>13.5</v>
      </c>
      <c r="H23" s="189">
        <v>13.8</v>
      </c>
    </row>
    <row r="24" spans="1:8" ht="89.25" x14ac:dyDescent="0.25">
      <c r="A24" s="155" t="s">
        <v>383</v>
      </c>
      <c r="B24" s="156" t="s">
        <v>189</v>
      </c>
      <c r="C24" s="156"/>
      <c r="D24" s="156"/>
      <c r="E24" s="156"/>
      <c r="F24" s="188">
        <v>21.3</v>
      </c>
      <c r="G24" s="188">
        <v>0</v>
      </c>
      <c r="H24" s="189">
        <v>0</v>
      </c>
    </row>
    <row r="25" spans="1:8" ht="89.25" x14ac:dyDescent="0.25">
      <c r="A25" s="159" t="s">
        <v>383</v>
      </c>
      <c r="B25" s="160" t="s">
        <v>189</v>
      </c>
      <c r="C25" s="160" t="s">
        <v>154</v>
      </c>
      <c r="D25" s="160" t="s">
        <v>33</v>
      </c>
      <c r="E25" s="160" t="s">
        <v>188</v>
      </c>
      <c r="F25" s="188">
        <v>21.3</v>
      </c>
      <c r="G25" s="188">
        <v>0</v>
      </c>
      <c r="H25" s="189">
        <v>0</v>
      </c>
    </row>
    <row r="26" spans="1:8" ht="76.5" x14ac:dyDescent="0.25">
      <c r="A26" s="155" t="s">
        <v>384</v>
      </c>
      <c r="B26" s="156" t="s">
        <v>192</v>
      </c>
      <c r="C26" s="156"/>
      <c r="D26" s="156"/>
      <c r="E26" s="156"/>
      <c r="F26" s="188">
        <v>5.6</v>
      </c>
      <c r="G26" s="188">
        <v>0</v>
      </c>
      <c r="H26" s="189">
        <v>0</v>
      </c>
    </row>
    <row r="27" spans="1:8" ht="76.5" x14ac:dyDescent="0.25">
      <c r="A27" s="159" t="s">
        <v>384</v>
      </c>
      <c r="B27" s="160" t="s">
        <v>192</v>
      </c>
      <c r="C27" s="160" t="s">
        <v>154</v>
      </c>
      <c r="D27" s="160" t="s">
        <v>33</v>
      </c>
      <c r="E27" s="160" t="s">
        <v>188</v>
      </c>
      <c r="F27" s="188">
        <v>5.6</v>
      </c>
      <c r="G27" s="188">
        <v>0</v>
      </c>
      <c r="H27" s="189">
        <v>0</v>
      </c>
    </row>
    <row r="28" spans="1:8" ht="89.25" x14ac:dyDescent="0.25">
      <c r="A28" s="155" t="s">
        <v>385</v>
      </c>
      <c r="B28" s="156" t="s">
        <v>195</v>
      </c>
      <c r="C28" s="156"/>
      <c r="D28" s="156"/>
      <c r="E28" s="156"/>
      <c r="F28" s="188">
        <v>2.1</v>
      </c>
      <c r="G28" s="188">
        <v>0</v>
      </c>
      <c r="H28" s="189">
        <v>0</v>
      </c>
    </row>
    <row r="29" spans="1:8" ht="89.25" x14ac:dyDescent="0.25">
      <c r="A29" s="159" t="s">
        <v>385</v>
      </c>
      <c r="B29" s="160" t="s">
        <v>195</v>
      </c>
      <c r="C29" s="160" t="s">
        <v>154</v>
      </c>
      <c r="D29" s="160" t="s">
        <v>33</v>
      </c>
      <c r="E29" s="160" t="s">
        <v>188</v>
      </c>
      <c r="F29" s="188">
        <v>2.1</v>
      </c>
      <c r="G29" s="188">
        <v>0</v>
      </c>
      <c r="H29" s="189">
        <v>0</v>
      </c>
    </row>
    <row r="30" spans="1:8" ht="89.25" x14ac:dyDescent="0.25">
      <c r="A30" s="155" t="s">
        <v>731</v>
      </c>
      <c r="B30" s="156" t="s">
        <v>198</v>
      </c>
      <c r="C30" s="156"/>
      <c r="D30" s="156"/>
      <c r="E30" s="156"/>
      <c r="F30" s="188">
        <v>22</v>
      </c>
      <c r="G30" s="188">
        <v>0</v>
      </c>
      <c r="H30" s="189">
        <v>0</v>
      </c>
    </row>
    <row r="31" spans="1:8" ht="89.25" x14ac:dyDescent="0.25">
      <c r="A31" s="159" t="s">
        <v>731</v>
      </c>
      <c r="B31" s="160" t="s">
        <v>198</v>
      </c>
      <c r="C31" s="160" t="s">
        <v>154</v>
      </c>
      <c r="D31" s="160" t="s">
        <v>33</v>
      </c>
      <c r="E31" s="160" t="s">
        <v>188</v>
      </c>
      <c r="F31" s="188">
        <v>22</v>
      </c>
      <c r="G31" s="188">
        <v>0</v>
      </c>
      <c r="H31" s="189">
        <v>0</v>
      </c>
    </row>
    <row r="32" spans="1:8" ht="76.5" x14ac:dyDescent="0.25">
      <c r="A32" s="155" t="s">
        <v>386</v>
      </c>
      <c r="B32" s="156" t="s">
        <v>201</v>
      </c>
      <c r="C32" s="156"/>
      <c r="D32" s="156"/>
      <c r="E32" s="156"/>
      <c r="F32" s="188">
        <v>620.70000000000005</v>
      </c>
      <c r="G32" s="188">
        <v>0</v>
      </c>
      <c r="H32" s="189">
        <v>0</v>
      </c>
    </row>
    <row r="33" spans="1:8" ht="76.5" x14ac:dyDescent="0.25">
      <c r="A33" s="159" t="s">
        <v>386</v>
      </c>
      <c r="B33" s="160" t="s">
        <v>201</v>
      </c>
      <c r="C33" s="160" t="s">
        <v>154</v>
      </c>
      <c r="D33" s="160" t="s">
        <v>33</v>
      </c>
      <c r="E33" s="160" t="s">
        <v>188</v>
      </c>
      <c r="F33" s="188">
        <v>620.70000000000005</v>
      </c>
      <c r="G33" s="188">
        <v>0</v>
      </c>
      <c r="H33" s="189">
        <v>0</v>
      </c>
    </row>
    <row r="34" spans="1:8" ht="51" x14ac:dyDescent="0.25">
      <c r="A34" s="151" t="s">
        <v>388</v>
      </c>
      <c r="B34" s="152" t="s">
        <v>733</v>
      </c>
      <c r="C34" s="152"/>
      <c r="D34" s="152"/>
      <c r="E34" s="152"/>
      <c r="F34" s="186">
        <f>F35+F37+F39</f>
        <v>586.20000000000005</v>
      </c>
      <c r="G34" s="186">
        <v>20</v>
      </c>
      <c r="H34" s="187">
        <v>20</v>
      </c>
    </row>
    <row r="35" spans="1:8" ht="25.5" x14ac:dyDescent="0.25">
      <c r="A35" s="155" t="s">
        <v>427</v>
      </c>
      <c r="B35" s="156" t="s">
        <v>230</v>
      </c>
      <c r="C35" s="156"/>
      <c r="D35" s="156"/>
      <c r="E35" s="156"/>
      <c r="F35" s="188">
        <f>F36</f>
        <v>146.19999999999999</v>
      </c>
      <c r="G35" s="188">
        <v>0</v>
      </c>
      <c r="H35" s="189">
        <v>0</v>
      </c>
    </row>
    <row r="36" spans="1:8" ht="25.5" x14ac:dyDescent="0.25">
      <c r="A36" s="159" t="s">
        <v>427</v>
      </c>
      <c r="B36" s="160" t="s">
        <v>230</v>
      </c>
      <c r="C36" s="160" t="s">
        <v>61</v>
      </c>
      <c r="D36" s="160" t="s">
        <v>208</v>
      </c>
      <c r="E36" s="160" t="s">
        <v>229</v>
      </c>
      <c r="F36" s="188">
        <f>Функциональная!F68</f>
        <v>146.19999999999999</v>
      </c>
      <c r="G36" s="188">
        <v>0</v>
      </c>
      <c r="H36" s="189">
        <v>0</v>
      </c>
    </row>
    <row r="37" spans="1:8" ht="25.5" x14ac:dyDescent="0.25">
      <c r="A37" s="155" t="s">
        <v>428</v>
      </c>
      <c r="B37" s="156" t="s">
        <v>215</v>
      </c>
      <c r="C37" s="156"/>
      <c r="D37" s="156"/>
      <c r="E37" s="156"/>
      <c r="F37" s="188">
        <v>420</v>
      </c>
      <c r="G37" s="188">
        <v>0</v>
      </c>
      <c r="H37" s="189">
        <v>0</v>
      </c>
    </row>
    <row r="38" spans="1:8" ht="25.5" x14ac:dyDescent="0.25">
      <c r="A38" s="159" t="s">
        <v>428</v>
      </c>
      <c r="B38" s="160" t="s">
        <v>215</v>
      </c>
      <c r="C38" s="160" t="s">
        <v>61</v>
      </c>
      <c r="D38" s="160" t="s">
        <v>208</v>
      </c>
      <c r="E38" s="160" t="s">
        <v>214</v>
      </c>
      <c r="F38" s="188">
        <v>420</v>
      </c>
      <c r="G38" s="188">
        <v>0</v>
      </c>
      <c r="H38" s="189">
        <v>0</v>
      </c>
    </row>
    <row r="39" spans="1:8" ht="51" x14ac:dyDescent="0.25">
      <c r="A39" s="155" t="s">
        <v>389</v>
      </c>
      <c r="B39" s="156" t="s">
        <v>209</v>
      </c>
      <c r="C39" s="156"/>
      <c r="D39" s="156"/>
      <c r="E39" s="156"/>
      <c r="F39" s="188">
        <v>20</v>
      </c>
      <c r="G39" s="188">
        <v>20</v>
      </c>
      <c r="H39" s="189">
        <v>20</v>
      </c>
    </row>
    <row r="40" spans="1:8" ht="51" x14ac:dyDescent="0.25">
      <c r="A40" s="159" t="s">
        <v>389</v>
      </c>
      <c r="B40" s="160" t="s">
        <v>209</v>
      </c>
      <c r="C40" s="160" t="s">
        <v>61</v>
      </c>
      <c r="D40" s="160" t="s">
        <v>208</v>
      </c>
      <c r="E40" s="160" t="s">
        <v>214</v>
      </c>
      <c r="F40" s="188">
        <v>20</v>
      </c>
      <c r="G40" s="188">
        <v>20</v>
      </c>
      <c r="H40" s="189">
        <v>20</v>
      </c>
    </row>
    <row r="41" spans="1:8" ht="38.25" x14ac:dyDescent="0.25">
      <c r="A41" s="151" t="s">
        <v>380</v>
      </c>
      <c r="B41" s="152" t="s">
        <v>729</v>
      </c>
      <c r="C41" s="152"/>
      <c r="D41" s="152"/>
      <c r="E41" s="152"/>
      <c r="F41" s="186">
        <f>F42+F44+F46</f>
        <v>394.4</v>
      </c>
      <c r="G41" s="186">
        <v>391</v>
      </c>
      <c r="H41" s="187">
        <v>391</v>
      </c>
    </row>
    <row r="42" spans="1:8" ht="25.5" x14ac:dyDescent="0.25">
      <c r="A42" s="155" t="s">
        <v>709</v>
      </c>
      <c r="B42" s="156" t="s">
        <v>183</v>
      </c>
      <c r="C42" s="156"/>
      <c r="D42" s="156"/>
      <c r="E42" s="156"/>
      <c r="F42" s="188">
        <v>1</v>
      </c>
      <c r="G42" s="188">
        <v>1</v>
      </c>
      <c r="H42" s="189">
        <v>1</v>
      </c>
    </row>
    <row r="43" spans="1:8" ht="25.5" x14ac:dyDescent="0.25">
      <c r="A43" s="159" t="s">
        <v>709</v>
      </c>
      <c r="B43" s="160" t="s">
        <v>183</v>
      </c>
      <c r="C43" s="160" t="s">
        <v>159</v>
      </c>
      <c r="D43" s="160" t="s">
        <v>33</v>
      </c>
      <c r="E43" s="160" t="s">
        <v>182</v>
      </c>
      <c r="F43" s="188">
        <v>1</v>
      </c>
      <c r="G43" s="188">
        <v>1</v>
      </c>
      <c r="H43" s="189">
        <v>1</v>
      </c>
    </row>
    <row r="44" spans="1:8" ht="38.25" x14ac:dyDescent="0.25">
      <c r="A44" s="155" t="s">
        <v>421</v>
      </c>
      <c r="B44" s="156" t="s">
        <v>250</v>
      </c>
      <c r="C44" s="156"/>
      <c r="D44" s="156"/>
      <c r="E44" s="156"/>
      <c r="F44" s="188">
        <f>F45</f>
        <v>13.4</v>
      </c>
      <c r="G44" s="188">
        <v>0</v>
      </c>
      <c r="H44" s="189">
        <v>0</v>
      </c>
    </row>
    <row r="45" spans="1:8" ht="38.25" x14ac:dyDescent="0.25">
      <c r="A45" s="159" t="s">
        <v>421</v>
      </c>
      <c r="B45" s="160" t="s">
        <v>250</v>
      </c>
      <c r="C45" s="160" t="s">
        <v>61</v>
      </c>
      <c r="D45" s="160" t="s">
        <v>234</v>
      </c>
      <c r="E45" s="160" t="s">
        <v>249</v>
      </c>
      <c r="F45" s="188">
        <f>Функциональная!F83</f>
        <v>13.4</v>
      </c>
      <c r="G45" s="188">
        <v>0</v>
      </c>
      <c r="H45" s="189">
        <v>0</v>
      </c>
    </row>
    <row r="46" spans="1:8" ht="38.25" x14ac:dyDescent="0.25">
      <c r="A46" s="155" t="s">
        <v>710</v>
      </c>
      <c r="B46" s="156" t="s">
        <v>341</v>
      </c>
      <c r="C46" s="156"/>
      <c r="D46" s="156"/>
      <c r="E46" s="156"/>
      <c r="F46" s="188">
        <v>380</v>
      </c>
      <c r="G46" s="188">
        <v>390</v>
      </c>
      <c r="H46" s="189">
        <v>390</v>
      </c>
    </row>
    <row r="47" spans="1:8" ht="38.25" x14ac:dyDescent="0.25">
      <c r="A47" s="159" t="s">
        <v>710</v>
      </c>
      <c r="B47" s="160" t="s">
        <v>341</v>
      </c>
      <c r="C47" s="160" t="s">
        <v>153</v>
      </c>
      <c r="D47" s="160" t="s">
        <v>339</v>
      </c>
      <c r="E47" s="160" t="s">
        <v>340</v>
      </c>
      <c r="F47" s="188">
        <v>380</v>
      </c>
      <c r="G47" s="188">
        <v>390</v>
      </c>
      <c r="H47" s="189">
        <v>390</v>
      </c>
    </row>
    <row r="48" spans="1:8" ht="25.5" x14ac:dyDescent="0.25">
      <c r="A48" s="147" t="s">
        <v>394</v>
      </c>
      <c r="B48" s="148" t="s">
        <v>734</v>
      </c>
      <c r="C48" s="148"/>
      <c r="D48" s="148"/>
      <c r="E48" s="148"/>
      <c r="F48" s="184">
        <v>7676.6772600000004</v>
      </c>
      <c r="G48" s="184">
        <v>0</v>
      </c>
      <c r="H48" s="185">
        <v>0</v>
      </c>
    </row>
    <row r="49" spans="1:8" ht="89.25" x14ac:dyDescent="0.25">
      <c r="A49" s="151" t="s">
        <v>735</v>
      </c>
      <c r="B49" s="152" t="s">
        <v>736</v>
      </c>
      <c r="C49" s="152"/>
      <c r="D49" s="152"/>
      <c r="E49" s="152"/>
      <c r="F49" s="186">
        <v>7676.6772600000004</v>
      </c>
      <c r="G49" s="186">
        <v>0</v>
      </c>
      <c r="H49" s="187">
        <v>0</v>
      </c>
    </row>
    <row r="50" spans="1:8" ht="76.5" x14ac:dyDescent="0.25">
      <c r="A50" s="155" t="s">
        <v>737</v>
      </c>
      <c r="B50" s="156" t="s">
        <v>240</v>
      </c>
      <c r="C50" s="156"/>
      <c r="D50" s="156"/>
      <c r="E50" s="156"/>
      <c r="F50" s="188">
        <v>898.56010000000003</v>
      </c>
      <c r="G50" s="188">
        <v>0</v>
      </c>
      <c r="H50" s="189">
        <v>0</v>
      </c>
    </row>
    <row r="51" spans="1:8" ht="76.5" x14ac:dyDescent="0.25">
      <c r="A51" s="159" t="s">
        <v>737</v>
      </c>
      <c r="B51" s="160" t="s">
        <v>240</v>
      </c>
      <c r="C51" s="160" t="s">
        <v>61</v>
      </c>
      <c r="D51" s="160" t="s">
        <v>234</v>
      </c>
      <c r="E51" s="160" t="s">
        <v>239</v>
      </c>
      <c r="F51" s="188">
        <v>898.56010000000003</v>
      </c>
      <c r="G51" s="188">
        <v>0</v>
      </c>
      <c r="H51" s="189">
        <v>0</v>
      </c>
    </row>
    <row r="52" spans="1:8" ht="51" x14ac:dyDescent="0.25">
      <c r="A52" s="155" t="s">
        <v>395</v>
      </c>
      <c r="B52" s="156" t="s">
        <v>248</v>
      </c>
      <c r="C52" s="156"/>
      <c r="D52" s="156"/>
      <c r="E52" s="156"/>
      <c r="F52" s="188">
        <v>6778.1171599999998</v>
      </c>
      <c r="G52" s="188">
        <v>0</v>
      </c>
      <c r="H52" s="189">
        <v>0</v>
      </c>
    </row>
    <row r="53" spans="1:8" ht="51" x14ac:dyDescent="0.25">
      <c r="A53" s="159" t="s">
        <v>395</v>
      </c>
      <c r="B53" s="160" t="s">
        <v>248</v>
      </c>
      <c r="C53" s="160" t="s">
        <v>61</v>
      </c>
      <c r="D53" s="160" t="s">
        <v>234</v>
      </c>
      <c r="E53" s="160" t="s">
        <v>239</v>
      </c>
      <c r="F53" s="188">
        <v>6778.1171599999998</v>
      </c>
      <c r="G53" s="188">
        <v>0</v>
      </c>
      <c r="H53" s="189">
        <v>0</v>
      </c>
    </row>
    <row r="54" spans="1:8" ht="38.25" x14ac:dyDescent="0.25">
      <c r="A54" s="147" t="s">
        <v>399</v>
      </c>
      <c r="B54" s="148" t="s">
        <v>738</v>
      </c>
      <c r="C54" s="148"/>
      <c r="D54" s="148"/>
      <c r="E54" s="148"/>
      <c r="F54" s="184">
        <f>F55+F60</f>
        <v>4265.09357</v>
      </c>
      <c r="G54" s="184">
        <v>599.64</v>
      </c>
      <c r="H54" s="185">
        <v>714.28</v>
      </c>
    </row>
    <row r="55" spans="1:8" ht="38.25" x14ac:dyDescent="0.25">
      <c r="A55" s="151" t="s">
        <v>400</v>
      </c>
      <c r="B55" s="152" t="s">
        <v>739</v>
      </c>
      <c r="C55" s="152"/>
      <c r="D55" s="152"/>
      <c r="E55" s="152"/>
      <c r="F55" s="186">
        <f>F56+F58</f>
        <v>172</v>
      </c>
      <c r="G55" s="186">
        <v>80</v>
      </c>
      <c r="H55" s="187">
        <v>120</v>
      </c>
    </row>
    <row r="56" spans="1:8" ht="38.25" x14ac:dyDescent="0.25">
      <c r="A56" s="155" t="s">
        <v>402</v>
      </c>
      <c r="B56" s="156" t="s">
        <v>267</v>
      </c>
      <c r="C56" s="156"/>
      <c r="D56" s="156"/>
      <c r="E56" s="156"/>
      <c r="F56" s="188">
        <v>100.5</v>
      </c>
      <c r="G56" s="188">
        <v>0</v>
      </c>
      <c r="H56" s="189">
        <v>0</v>
      </c>
    </row>
    <row r="57" spans="1:8" ht="38.25" x14ac:dyDescent="0.25">
      <c r="A57" s="159" t="s">
        <v>402</v>
      </c>
      <c r="B57" s="160" t="s">
        <v>267</v>
      </c>
      <c r="C57" s="160" t="s">
        <v>61</v>
      </c>
      <c r="D57" s="160" t="s">
        <v>256</v>
      </c>
      <c r="E57" s="160" t="s">
        <v>265</v>
      </c>
      <c r="F57" s="188">
        <v>100.5</v>
      </c>
      <c r="G57" s="188">
        <v>0</v>
      </c>
      <c r="H57" s="189">
        <v>0</v>
      </c>
    </row>
    <row r="58" spans="1:8" ht="25.5" x14ac:dyDescent="0.25">
      <c r="A58" s="155" t="s">
        <v>420</v>
      </c>
      <c r="B58" s="156" t="s">
        <v>270</v>
      </c>
      <c r="C58" s="156"/>
      <c r="D58" s="156"/>
      <c r="E58" s="156"/>
      <c r="F58" s="188">
        <f>F59</f>
        <v>71.5</v>
      </c>
      <c r="G58" s="188">
        <v>80</v>
      </c>
      <c r="H58" s="189">
        <v>120</v>
      </c>
    </row>
    <row r="59" spans="1:8" ht="25.5" x14ac:dyDescent="0.25">
      <c r="A59" s="159" t="s">
        <v>420</v>
      </c>
      <c r="B59" s="160" t="s">
        <v>270</v>
      </c>
      <c r="C59" s="160" t="s">
        <v>61</v>
      </c>
      <c r="D59" s="160" t="s">
        <v>256</v>
      </c>
      <c r="E59" s="160" t="s">
        <v>265</v>
      </c>
      <c r="F59" s="188">
        <v>71.5</v>
      </c>
      <c r="G59" s="188">
        <v>80</v>
      </c>
      <c r="H59" s="189">
        <v>120</v>
      </c>
    </row>
    <row r="60" spans="1:8" ht="38.25" x14ac:dyDescent="0.25">
      <c r="A60" s="151" t="s">
        <v>404</v>
      </c>
      <c r="B60" s="152" t="s">
        <v>740</v>
      </c>
      <c r="C60" s="152"/>
      <c r="D60" s="152"/>
      <c r="E60" s="152"/>
      <c r="F60" s="186">
        <f>F61+F63+F65+F67+F69+F71+F74</f>
        <v>4093.09357</v>
      </c>
      <c r="G60" s="186">
        <v>519.64</v>
      </c>
      <c r="H60" s="187">
        <v>594.28</v>
      </c>
    </row>
    <row r="61" spans="1:8" x14ac:dyDescent="0.25">
      <c r="A61" s="155" t="s">
        <v>405</v>
      </c>
      <c r="B61" s="156" t="s">
        <v>286</v>
      </c>
      <c r="C61" s="156"/>
      <c r="D61" s="156"/>
      <c r="E61" s="156"/>
      <c r="F61" s="188">
        <v>128.36500000000001</v>
      </c>
      <c r="G61" s="188">
        <v>50</v>
      </c>
      <c r="H61" s="189">
        <v>50</v>
      </c>
    </row>
    <row r="62" spans="1:8" x14ac:dyDescent="0.25">
      <c r="A62" s="159" t="s">
        <v>405</v>
      </c>
      <c r="B62" s="160" t="s">
        <v>286</v>
      </c>
      <c r="C62" s="160" t="s">
        <v>61</v>
      </c>
      <c r="D62" s="160" t="s">
        <v>256</v>
      </c>
      <c r="E62" s="160" t="s">
        <v>278</v>
      </c>
      <c r="F62" s="188">
        <v>128.36500000000001</v>
      </c>
      <c r="G62" s="188">
        <v>50</v>
      </c>
      <c r="H62" s="189">
        <v>50</v>
      </c>
    </row>
    <row r="63" spans="1:8" x14ac:dyDescent="0.25">
      <c r="A63" s="155" t="s">
        <v>406</v>
      </c>
      <c r="B63" s="156" t="s">
        <v>294</v>
      </c>
      <c r="C63" s="156"/>
      <c r="D63" s="156"/>
      <c r="E63" s="156"/>
      <c r="F63" s="188">
        <v>10</v>
      </c>
      <c r="G63" s="188">
        <v>10</v>
      </c>
      <c r="H63" s="189">
        <v>10</v>
      </c>
    </row>
    <row r="64" spans="1:8" x14ac:dyDescent="0.25">
      <c r="A64" s="159" t="s">
        <v>406</v>
      </c>
      <c r="B64" s="160" t="s">
        <v>294</v>
      </c>
      <c r="C64" s="160" t="s">
        <v>61</v>
      </c>
      <c r="D64" s="160" t="s">
        <v>256</v>
      </c>
      <c r="E64" s="160" t="s">
        <v>278</v>
      </c>
      <c r="F64" s="188">
        <v>10</v>
      </c>
      <c r="G64" s="188">
        <v>10</v>
      </c>
      <c r="H64" s="189">
        <v>10</v>
      </c>
    </row>
    <row r="65" spans="1:8" ht="38.25" x14ac:dyDescent="0.25">
      <c r="A65" s="155" t="s">
        <v>407</v>
      </c>
      <c r="B65" s="156" t="s">
        <v>276</v>
      </c>
      <c r="C65" s="156"/>
      <c r="D65" s="156"/>
      <c r="E65" s="156"/>
      <c r="F65" s="188">
        <f>F66</f>
        <v>30.3</v>
      </c>
      <c r="G65" s="188">
        <v>50</v>
      </c>
      <c r="H65" s="189">
        <v>50</v>
      </c>
    </row>
    <row r="66" spans="1:8" ht="38.25" x14ac:dyDescent="0.25">
      <c r="A66" s="159" t="s">
        <v>407</v>
      </c>
      <c r="B66" s="160" t="s">
        <v>276</v>
      </c>
      <c r="C66" s="160" t="s">
        <v>61</v>
      </c>
      <c r="D66" s="160" t="s">
        <v>256</v>
      </c>
      <c r="E66" s="160" t="s">
        <v>278</v>
      </c>
      <c r="F66" s="188">
        <v>30.3</v>
      </c>
      <c r="G66" s="188">
        <v>50</v>
      </c>
      <c r="H66" s="189">
        <v>50</v>
      </c>
    </row>
    <row r="67" spans="1:8" ht="38.25" x14ac:dyDescent="0.25">
      <c r="A67" s="155" t="s">
        <v>408</v>
      </c>
      <c r="B67" s="156" t="s">
        <v>300</v>
      </c>
      <c r="C67" s="156"/>
      <c r="D67" s="156"/>
      <c r="E67" s="156"/>
      <c r="F67" s="188">
        <f>F68</f>
        <v>10</v>
      </c>
      <c r="G67" s="188">
        <v>20</v>
      </c>
      <c r="H67" s="189">
        <v>20</v>
      </c>
    </row>
    <row r="68" spans="1:8" ht="38.25" x14ac:dyDescent="0.25">
      <c r="A68" s="159" t="s">
        <v>408</v>
      </c>
      <c r="B68" s="160" t="s">
        <v>300</v>
      </c>
      <c r="C68" s="160" t="s">
        <v>61</v>
      </c>
      <c r="D68" s="160" t="s">
        <v>256</v>
      </c>
      <c r="E68" s="160" t="s">
        <v>278</v>
      </c>
      <c r="F68" s="188">
        <v>10</v>
      </c>
      <c r="G68" s="188">
        <v>20</v>
      </c>
      <c r="H68" s="189">
        <v>20</v>
      </c>
    </row>
    <row r="69" spans="1:8" ht="25.5" x14ac:dyDescent="0.25">
      <c r="A69" s="155" t="s">
        <v>409</v>
      </c>
      <c r="B69" s="156" t="s">
        <v>277</v>
      </c>
      <c r="C69" s="156"/>
      <c r="D69" s="156"/>
      <c r="E69" s="156"/>
      <c r="F69" s="188">
        <f>F70</f>
        <v>426</v>
      </c>
      <c r="G69" s="188">
        <v>119.64</v>
      </c>
      <c r="H69" s="189">
        <v>184.28</v>
      </c>
    </row>
    <row r="70" spans="1:8" ht="25.5" x14ac:dyDescent="0.25">
      <c r="A70" s="159" t="s">
        <v>409</v>
      </c>
      <c r="B70" s="160" t="s">
        <v>277</v>
      </c>
      <c r="C70" s="160" t="s">
        <v>61</v>
      </c>
      <c r="D70" s="160" t="s">
        <v>256</v>
      </c>
      <c r="E70" s="160" t="s">
        <v>278</v>
      </c>
      <c r="F70" s="188">
        <v>426</v>
      </c>
      <c r="G70" s="188">
        <v>119.64</v>
      </c>
      <c r="H70" s="189">
        <v>184.28</v>
      </c>
    </row>
    <row r="71" spans="1:8" ht="38.25" x14ac:dyDescent="0.25">
      <c r="A71" s="155" t="s">
        <v>410</v>
      </c>
      <c r="B71" s="156" t="s">
        <v>313</v>
      </c>
      <c r="C71" s="156"/>
      <c r="D71" s="156"/>
      <c r="E71" s="156"/>
      <c r="F71" s="188">
        <f>F72+F73</f>
        <v>3376.1285699999999</v>
      </c>
      <c r="G71" s="188">
        <v>0</v>
      </c>
      <c r="H71" s="189">
        <v>0</v>
      </c>
    </row>
    <row r="72" spans="1:8" ht="38.25" x14ac:dyDescent="0.25">
      <c r="A72" s="159" t="s">
        <v>410</v>
      </c>
      <c r="B72" s="160" t="s">
        <v>313</v>
      </c>
      <c r="C72" s="160" t="s">
        <v>61</v>
      </c>
      <c r="D72" s="160" t="s">
        <v>256</v>
      </c>
      <c r="E72" s="160" t="s">
        <v>278</v>
      </c>
      <c r="F72" s="188">
        <v>3001</v>
      </c>
      <c r="G72" s="188">
        <v>0</v>
      </c>
      <c r="H72" s="189">
        <v>0</v>
      </c>
    </row>
    <row r="73" spans="1:8" ht="38.25" x14ac:dyDescent="0.25">
      <c r="A73" s="159" t="s">
        <v>410</v>
      </c>
      <c r="B73" s="160" t="s">
        <v>313</v>
      </c>
      <c r="C73" s="160" t="s">
        <v>154</v>
      </c>
      <c r="D73" s="160" t="s">
        <v>256</v>
      </c>
      <c r="E73" s="160" t="s">
        <v>278</v>
      </c>
      <c r="F73" s="188">
        <v>375.12857000000002</v>
      </c>
      <c r="G73" s="188">
        <v>0</v>
      </c>
      <c r="H73" s="189">
        <v>0</v>
      </c>
    </row>
    <row r="74" spans="1:8" x14ac:dyDescent="0.25">
      <c r="A74" s="155" t="s">
        <v>405</v>
      </c>
      <c r="B74" s="156" t="s">
        <v>317</v>
      </c>
      <c r="C74" s="156"/>
      <c r="D74" s="156"/>
      <c r="E74" s="156"/>
      <c r="F74" s="188">
        <f>F75</f>
        <v>112.3</v>
      </c>
      <c r="G74" s="188">
        <v>270</v>
      </c>
      <c r="H74" s="189">
        <v>280</v>
      </c>
    </row>
    <row r="75" spans="1:8" x14ac:dyDescent="0.25">
      <c r="A75" s="159" t="s">
        <v>405</v>
      </c>
      <c r="B75" s="160" t="s">
        <v>317</v>
      </c>
      <c r="C75" s="160" t="s">
        <v>61</v>
      </c>
      <c r="D75" s="160" t="s">
        <v>256</v>
      </c>
      <c r="E75" s="160" t="s">
        <v>278</v>
      </c>
      <c r="F75" s="188">
        <v>112.3</v>
      </c>
      <c r="G75" s="188">
        <v>270</v>
      </c>
      <c r="H75" s="189">
        <v>280</v>
      </c>
    </row>
    <row r="76" spans="1:8" ht="38.25" x14ac:dyDescent="0.25">
      <c r="A76" s="147" t="s">
        <v>413</v>
      </c>
      <c r="B76" s="148" t="s">
        <v>741</v>
      </c>
      <c r="C76" s="148"/>
      <c r="D76" s="148"/>
      <c r="E76" s="148"/>
      <c r="F76" s="184">
        <f>F77</f>
        <v>1255.4000000000001</v>
      </c>
      <c r="G76" s="184">
        <v>250</v>
      </c>
      <c r="H76" s="185">
        <v>280</v>
      </c>
    </row>
    <row r="77" spans="1:8" ht="51" x14ac:dyDescent="0.25">
      <c r="A77" s="151" t="s">
        <v>414</v>
      </c>
      <c r="B77" s="152" t="s">
        <v>742</v>
      </c>
      <c r="C77" s="152"/>
      <c r="D77" s="152"/>
      <c r="E77" s="152"/>
      <c r="F77" s="186">
        <f>F78</f>
        <v>1255.4000000000001</v>
      </c>
      <c r="G77" s="186">
        <v>250</v>
      </c>
      <c r="H77" s="187">
        <v>280</v>
      </c>
    </row>
    <row r="78" spans="1:8" ht="38.25" x14ac:dyDescent="0.25">
      <c r="A78" s="155" t="s">
        <v>415</v>
      </c>
      <c r="B78" s="156" t="s">
        <v>327</v>
      </c>
      <c r="C78" s="156"/>
      <c r="D78" s="156"/>
      <c r="E78" s="156"/>
      <c r="F78" s="188">
        <f>F79+F80</f>
        <v>1255.4000000000001</v>
      </c>
      <c r="G78" s="188">
        <v>250</v>
      </c>
      <c r="H78" s="189">
        <v>280</v>
      </c>
    </row>
    <row r="79" spans="1:8" ht="38.25" x14ac:dyDescent="0.25">
      <c r="A79" s="159" t="s">
        <v>415</v>
      </c>
      <c r="B79" s="160" t="s">
        <v>327</v>
      </c>
      <c r="C79" s="160" t="s">
        <v>61</v>
      </c>
      <c r="D79" s="160" t="s">
        <v>325</v>
      </c>
      <c r="E79" s="160" t="s">
        <v>326</v>
      </c>
      <c r="F79" s="188">
        <f>Функциональная!F118</f>
        <v>291.39999999999998</v>
      </c>
      <c r="G79" s="188">
        <v>250</v>
      </c>
      <c r="H79" s="189">
        <v>280</v>
      </c>
    </row>
    <row r="80" spans="1:8" ht="38.25" x14ac:dyDescent="0.25">
      <c r="A80" s="159" t="s">
        <v>415</v>
      </c>
      <c r="B80" s="160" t="s">
        <v>327</v>
      </c>
      <c r="C80" s="160" t="s">
        <v>154</v>
      </c>
      <c r="D80" s="160" t="s">
        <v>325</v>
      </c>
      <c r="E80" s="160" t="s">
        <v>326</v>
      </c>
      <c r="F80" s="188">
        <v>964</v>
      </c>
      <c r="G80" s="188">
        <v>0</v>
      </c>
      <c r="H80" s="189">
        <v>0</v>
      </c>
    </row>
    <row r="81" spans="1:8" ht="15.75" thickBot="1" x14ac:dyDescent="0.3">
      <c r="A81" s="167"/>
      <c r="B81" s="168"/>
      <c r="C81" s="168"/>
      <c r="D81" s="168"/>
      <c r="E81" s="168"/>
      <c r="F81" s="168"/>
      <c r="G81" s="168"/>
      <c r="H81" s="169"/>
    </row>
  </sheetData>
  <sheetProtection autoFilter="0"/>
  <mergeCells count="12">
    <mergeCell ref="A4:H4"/>
    <mergeCell ref="A6:H6"/>
    <mergeCell ref="G1:H1"/>
    <mergeCell ref="G2:H2"/>
    <mergeCell ref="G3:H3"/>
    <mergeCell ref="F7:F8"/>
    <mergeCell ref="G7:H7"/>
    <mergeCell ref="A7:A8"/>
    <mergeCell ref="B7:B8"/>
    <mergeCell ref="C7:C8"/>
    <mergeCell ref="D7:D8"/>
    <mergeCell ref="E7:E8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zoomScale="90" zoomScaleNormal="90" workbookViewId="0">
      <selection activeCell="B3" sqref="B3"/>
    </sheetView>
  </sheetViews>
  <sheetFormatPr defaultColWidth="9.140625" defaultRowHeight="15" x14ac:dyDescent="0.25"/>
  <cols>
    <col min="1" max="1" width="68" style="101" customWidth="1"/>
    <col min="2" max="2" width="27.42578125" style="101" customWidth="1"/>
    <col min="3" max="16384" width="9.140625" style="101"/>
  </cols>
  <sheetData>
    <row r="1" spans="1:8" x14ac:dyDescent="0.25">
      <c r="B1" s="140" t="s">
        <v>682</v>
      </c>
    </row>
    <row r="2" spans="1:8" ht="127.9" customHeight="1" x14ac:dyDescent="0.25">
      <c r="B2" s="102" t="s">
        <v>696</v>
      </c>
    </row>
    <row r="3" spans="1:8" x14ac:dyDescent="0.25">
      <c r="B3" s="103" t="s">
        <v>744</v>
      </c>
    </row>
    <row r="4" spans="1:8" ht="45.6" customHeight="1" x14ac:dyDescent="0.25">
      <c r="A4" s="213" t="s">
        <v>703</v>
      </c>
      <c r="B4" s="213"/>
      <c r="C4" s="104"/>
      <c r="D4" s="104"/>
      <c r="E4" s="104"/>
      <c r="F4" s="104"/>
      <c r="G4" s="104"/>
      <c r="H4" s="104"/>
    </row>
    <row r="5" spans="1:8" ht="18.75" x14ac:dyDescent="0.3">
      <c r="A5" s="36"/>
    </row>
    <row r="6" spans="1:8" x14ac:dyDescent="0.25">
      <c r="A6" s="100" t="s">
        <v>546</v>
      </c>
      <c r="B6" s="100" t="s">
        <v>605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541</v>
      </c>
      <c r="B8" s="105">
        <f>B9</f>
        <v>7676.6772599999995</v>
      </c>
    </row>
    <row r="9" spans="1:8" x14ac:dyDescent="0.25">
      <c r="A9" s="106" t="s">
        <v>542</v>
      </c>
      <c r="B9" s="107">
        <f>B10</f>
        <v>7676.6772599999995</v>
      </c>
    </row>
    <row r="10" spans="1:8" ht="26.25" x14ac:dyDescent="0.25">
      <c r="A10" s="108" t="s">
        <v>702</v>
      </c>
      <c r="B10" s="107">
        <f>B11</f>
        <v>7676.6772599999995</v>
      </c>
    </row>
    <row r="11" spans="1:8" x14ac:dyDescent="0.25">
      <c r="A11" s="108" t="s">
        <v>543</v>
      </c>
      <c r="B11" s="107">
        <f>B12+B13+B14+B16+B15</f>
        <v>7676.6772599999995</v>
      </c>
    </row>
    <row r="12" spans="1:8" ht="25.5" x14ac:dyDescent="0.25">
      <c r="A12" s="109" t="s">
        <v>544</v>
      </c>
      <c r="B12" s="107"/>
    </row>
    <row r="13" spans="1:8" ht="25.5" x14ac:dyDescent="0.25">
      <c r="A13" s="109" t="s">
        <v>606</v>
      </c>
      <c r="B13" s="107">
        <f>Ведомственная!G83</f>
        <v>6778.1171599999998</v>
      </c>
    </row>
    <row r="14" spans="1:8" x14ac:dyDescent="0.25">
      <c r="A14" s="109" t="s">
        <v>607</v>
      </c>
      <c r="B14" s="107">
        <f>Ведомственная!G81</f>
        <v>898.56010000000003</v>
      </c>
    </row>
    <row r="15" spans="1:8" ht="38.25" x14ac:dyDescent="0.25">
      <c r="A15" s="109" t="s">
        <v>608</v>
      </c>
      <c r="B15" s="107"/>
    </row>
    <row r="16" spans="1:8" ht="63.75" x14ac:dyDescent="0.25">
      <c r="A16" s="109" t="s">
        <v>545</v>
      </c>
      <c r="B16" s="110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"/>
  <sheetViews>
    <sheetView zoomScale="90" zoomScaleNormal="90" workbookViewId="0">
      <selection activeCell="H12" sqref="H12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197" t="s">
        <v>683</v>
      </c>
      <c r="H1" s="197"/>
    </row>
    <row r="2" spans="1:8" ht="93.6" customHeight="1" x14ac:dyDescent="0.2">
      <c r="G2" s="21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10"/>
    </row>
    <row r="3" spans="1:8" ht="20.45" customHeight="1" x14ac:dyDescent="0.2">
      <c r="G3" s="197" t="str">
        <f>Ведомственная!H3</f>
        <v>от "21" августа 2024 года № 21</v>
      </c>
      <c r="H3" s="197"/>
    </row>
    <row r="4" spans="1:8" ht="58.15" customHeight="1" x14ac:dyDescent="0.2">
      <c r="A4" s="214" t="s">
        <v>704</v>
      </c>
      <c r="B4" s="214"/>
      <c r="C4" s="214"/>
      <c r="D4" s="214"/>
      <c r="E4" s="214"/>
      <c r="F4" s="214"/>
      <c r="G4" s="214"/>
      <c r="H4" s="214"/>
    </row>
    <row r="5" spans="1:8" ht="15" customHeight="1" x14ac:dyDescent="0.2">
      <c r="A5" s="215" t="s">
        <v>610</v>
      </c>
      <c r="B5" s="215"/>
      <c r="C5" s="215"/>
      <c r="D5" s="215"/>
      <c r="E5" s="215"/>
      <c r="F5" s="215"/>
      <c r="G5" s="215"/>
      <c r="H5" s="215"/>
    </row>
    <row r="6" spans="1:8" ht="43.15" customHeight="1" x14ac:dyDescent="0.2">
      <c r="A6" s="111" t="s">
        <v>370</v>
      </c>
      <c r="B6" s="111" t="s">
        <v>688</v>
      </c>
      <c r="C6" s="112" t="s">
        <v>689</v>
      </c>
      <c r="D6" s="112" t="s">
        <v>687</v>
      </c>
      <c r="E6" s="112" t="s">
        <v>690</v>
      </c>
      <c r="F6" s="113" t="s">
        <v>371</v>
      </c>
      <c r="G6" s="113" t="s">
        <v>372</v>
      </c>
      <c r="H6" s="113" t="s">
        <v>431</v>
      </c>
    </row>
    <row r="7" spans="1:8" x14ac:dyDescent="0.2">
      <c r="A7" s="111">
        <v>1</v>
      </c>
      <c r="B7" s="111">
        <v>2</v>
      </c>
      <c r="C7" s="111">
        <v>3</v>
      </c>
      <c r="D7" s="111">
        <v>4</v>
      </c>
      <c r="E7" s="111">
        <v>5</v>
      </c>
      <c r="F7" s="111">
        <v>6</v>
      </c>
      <c r="G7" s="111">
        <v>7</v>
      </c>
      <c r="H7" s="111">
        <v>8</v>
      </c>
    </row>
    <row r="8" spans="1:8" x14ac:dyDescent="0.2">
      <c r="A8" s="114" t="s">
        <v>416</v>
      </c>
      <c r="B8" s="111" t="s">
        <v>547</v>
      </c>
      <c r="C8" s="115"/>
      <c r="D8" s="115"/>
      <c r="E8" s="115"/>
      <c r="F8" s="116">
        <f>F9</f>
        <v>380</v>
      </c>
      <c r="G8" s="116">
        <f t="shared" ref="G8:H10" si="0">G9</f>
        <v>390</v>
      </c>
      <c r="H8" s="116">
        <f t="shared" si="0"/>
        <v>390</v>
      </c>
    </row>
    <row r="9" spans="1:8" ht="25.5" x14ac:dyDescent="0.2">
      <c r="A9" s="117" t="s">
        <v>548</v>
      </c>
      <c r="B9" s="118" t="s">
        <v>549</v>
      </c>
      <c r="C9" s="118"/>
      <c r="D9" s="118"/>
      <c r="E9" s="118"/>
      <c r="F9" s="119">
        <f>F10</f>
        <v>380</v>
      </c>
      <c r="G9" s="119">
        <f t="shared" si="0"/>
        <v>390</v>
      </c>
      <c r="H9" s="119">
        <f t="shared" si="0"/>
        <v>390</v>
      </c>
    </row>
    <row r="10" spans="1:8" ht="38.25" x14ac:dyDescent="0.2">
      <c r="A10" s="117" t="s">
        <v>550</v>
      </c>
      <c r="B10" s="118" t="s">
        <v>551</v>
      </c>
      <c r="C10" s="117"/>
      <c r="D10" s="117"/>
      <c r="E10" s="117"/>
      <c r="F10" s="119">
        <f>F11</f>
        <v>380</v>
      </c>
      <c r="G10" s="119">
        <f t="shared" si="0"/>
        <v>390</v>
      </c>
      <c r="H10" s="119">
        <f t="shared" si="0"/>
        <v>390</v>
      </c>
    </row>
    <row r="11" spans="1:8" ht="76.5" x14ac:dyDescent="0.2">
      <c r="A11" s="117" t="s">
        <v>705</v>
      </c>
      <c r="B11" s="120" t="s">
        <v>552</v>
      </c>
      <c r="C11" s="120">
        <v>300</v>
      </c>
      <c r="D11" s="120">
        <v>10</v>
      </c>
      <c r="E11" s="121" t="s">
        <v>686</v>
      </c>
      <c r="F11" s="110">
        <f>Ведомственная!G134</f>
        <v>380</v>
      </c>
      <c r="G11" s="110">
        <f>Ведомственная!H134</f>
        <v>390</v>
      </c>
      <c r="H11" s="110">
        <f>Ведомственная!I134</f>
        <v>390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H7" activePane="bottomRight" state="frozen"/>
      <selection activeCell="B1" sqref="B1"/>
      <selection pane="topRight" activeCell="F1" sqref="F1"/>
      <selection pane="bottomLeft" activeCell="B7" sqref="B7"/>
      <selection pane="bottomRight" activeCell="I24" sqref="I24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24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16" ht="15.95" customHeight="1" x14ac:dyDescent="0.25">
      <c r="A2" s="224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</row>
    <row r="3" spans="1:16" ht="15.2" customHeight="1" x14ac:dyDescent="0.25">
      <c r="A3" s="226" t="s">
        <v>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6" ht="61.7" customHeight="1" x14ac:dyDescent="0.25">
      <c r="A4" s="228" t="s">
        <v>2</v>
      </c>
      <c r="B4" s="216" t="s">
        <v>3</v>
      </c>
      <c r="C4" s="220" t="s">
        <v>4</v>
      </c>
      <c r="D4" s="216" t="s">
        <v>5</v>
      </c>
      <c r="E4" s="216" t="s">
        <v>6</v>
      </c>
      <c r="F4" s="216" t="s">
        <v>7</v>
      </c>
      <c r="G4" s="216" t="s">
        <v>8</v>
      </c>
      <c r="H4" s="216" t="s">
        <v>9</v>
      </c>
      <c r="I4" s="216" t="s">
        <v>10</v>
      </c>
      <c r="J4" s="9" t="s">
        <v>11</v>
      </c>
      <c r="K4" s="216" t="s">
        <v>12</v>
      </c>
      <c r="L4" s="216" t="s">
        <v>13</v>
      </c>
      <c r="M4" s="216" t="s">
        <v>14</v>
      </c>
      <c r="N4" s="216" t="s">
        <v>15</v>
      </c>
      <c r="O4" s="218" t="s">
        <v>11</v>
      </c>
      <c r="P4" s="219"/>
    </row>
    <row r="5" spans="1:16" x14ac:dyDescent="0.25">
      <c r="A5" s="229"/>
      <c r="B5" s="217"/>
      <c r="C5" s="221"/>
      <c r="D5" s="217"/>
      <c r="E5" s="217"/>
      <c r="F5" s="217"/>
      <c r="G5" s="217"/>
      <c r="H5" s="217"/>
      <c r="I5" s="217"/>
      <c r="J5" s="55" t="s">
        <v>676</v>
      </c>
      <c r="K5" s="217"/>
      <c r="L5" s="217"/>
      <c r="M5" s="217"/>
      <c r="N5" s="217"/>
      <c r="O5" s="55" t="s">
        <v>677</v>
      </c>
      <c r="P5" s="37" t="s">
        <v>678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10009300</v>
      </c>
      <c r="K7" s="2">
        <f t="shared" ref="K7:N7" si="0">K8+K127+K140+K192+K248+K427+K484+K495+K508</f>
        <v>10009300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4309440</v>
      </c>
      <c r="P7" s="2">
        <f>P8+P127+P140+P192+P248+P427+P484+P495+P508</f>
        <v>4612080</v>
      </c>
    </row>
    <row r="8" spans="1:16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3640400</v>
      </c>
      <c r="K8" s="3">
        <f t="shared" ref="K8:P8" si="1">K9+K18+K101+K106</f>
        <v>3640400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2900000</v>
      </c>
      <c r="P8" s="3">
        <f t="shared" si="1"/>
        <v>3039000</v>
      </c>
    </row>
    <row r="9" spans="1:16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1042000</v>
      </c>
      <c r="K9" s="4">
        <f>K10</f>
        <v>1042000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1005000</v>
      </c>
      <c r="P9" s="4">
        <f t="shared" si="3"/>
        <v>1017000</v>
      </c>
    </row>
    <row r="10" spans="1:16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1042000</v>
      </c>
      <c r="K10" s="5">
        <f>K11</f>
        <v>1042000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1005000</v>
      </c>
      <c r="P10" s="5">
        <f t="shared" si="3"/>
        <v>1017000</v>
      </c>
    </row>
    <row r="11" spans="1:16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1042000</v>
      </c>
      <c r="K11" s="6">
        <f>K12+K14+K16</f>
        <v>1042000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1005000</v>
      </c>
      <c r="P11" s="6">
        <f t="shared" si="4"/>
        <v>1017000</v>
      </c>
    </row>
    <row r="12" spans="1:16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800000</v>
      </c>
      <c r="K12" s="7">
        <f>K13</f>
        <v>800000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770000</v>
      </c>
      <c r="P12" s="7">
        <f t="shared" si="5"/>
        <v>780000</v>
      </c>
    </row>
    <row r="13" spans="1:16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800000</v>
      </c>
      <c r="K13" s="34">
        <v>800000</v>
      </c>
      <c r="L13" s="34"/>
      <c r="M13" s="34"/>
      <c r="N13" s="34"/>
      <c r="O13" s="34">
        <v>770000</v>
      </c>
      <c r="P13" s="34">
        <v>780000</v>
      </c>
    </row>
    <row r="14" spans="1:16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 t="shared" si="2"/>
        <v>0</v>
      </c>
      <c r="K15" s="34">
        <v>0</v>
      </c>
      <c r="L15" s="34"/>
      <c r="M15" s="34"/>
      <c r="N15" s="34"/>
      <c r="O15" s="34"/>
      <c r="P15" s="34"/>
    </row>
    <row r="16" spans="1:16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242000</v>
      </c>
      <c r="K16" s="7">
        <f>K17</f>
        <v>242000</v>
      </c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235000</v>
      </c>
      <c r="P16" s="7">
        <f t="shared" si="7"/>
        <v>237000</v>
      </c>
    </row>
    <row r="17" spans="1:16" ht="25.5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 t="shared" si="2"/>
        <v>242000</v>
      </c>
      <c r="K17" s="34">
        <v>242000</v>
      </c>
      <c r="L17" s="34"/>
      <c r="M17" s="34"/>
      <c r="N17" s="34"/>
      <c r="O17" s="34">
        <v>235000</v>
      </c>
      <c r="P17" s="34">
        <v>237000</v>
      </c>
    </row>
    <row r="18" spans="1:16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1925700</v>
      </c>
      <c r="K18" s="4">
        <f t="shared" ref="K18:P18" si="8">K19+K86+K92+K97</f>
        <v>1925700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1894000</v>
      </c>
      <c r="P18" s="4">
        <f t="shared" si="8"/>
        <v>2021000</v>
      </c>
    </row>
    <row r="19" spans="1:16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1925700</v>
      </c>
      <c r="K19" s="5">
        <f>K20+K31+K75</f>
        <v>1925700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1894000</v>
      </c>
      <c r="P19" s="5">
        <f t="shared" si="9"/>
        <v>2021000</v>
      </c>
    </row>
    <row r="20" spans="1:16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985000</v>
      </c>
      <c r="K20" s="6">
        <f>K21+K24+K28</f>
        <v>985000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940000</v>
      </c>
      <c r="P20" s="6">
        <f t="shared" si="10"/>
        <v>950000</v>
      </c>
    </row>
    <row r="21" spans="1:16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756000</v>
      </c>
      <c r="K21" s="7">
        <f>SUM(K22:K23)</f>
        <v>756000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720000</v>
      </c>
      <c r="P21" s="7">
        <f t="shared" si="11"/>
        <v>730000</v>
      </c>
    </row>
    <row r="22" spans="1:16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435000</v>
      </c>
      <c r="K22" s="34">
        <v>435000</v>
      </c>
      <c r="L22" s="34"/>
      <c r="M22" s="34"/>
      <c r="N22" s="34"/>
      <c r="O22" s="34">
        <v>360000</v>
      </c>
      <c r="P22" s="34">
        <v>365000</v>
      </c>
    </row>
    <row r="23" spans="1:16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321000</v>
      </c>
      <c r="K23" s="34">
        <v>321000</v>
      </c>
      <c r="L23" s="34"/>
      <c r="M23" s="34"/>
      <c r="N23" s="34"/>
      <c r="O23" s="34">
        <v>360000</v>
      </c>
      <c r="P23" s="34">
        <v>365000</v>
      </c>
    </row>
    <row r="24" spans="1:16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>
        <v>0</v>
      </c>
      <c r="L25" s="34"/>
      <c r="M25" s="34"/>
      <c r="N25" s="34"/>
      <c r="O25" s="34"/>
      <c r="P25" s="34"/>
    </row>
    <row r="26" spans="1:16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>
        <v>0</v>
      </c>
      <c r="L26" s="34"/>
      <c r="M26" s="34"/>
      <c r="N26" s="34"/>
      <c r="O26" s="34"/>
      <c r="P26" s="34"/>
    </row>
    <row r="27" spans="1:16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>
        <v>0</v>
      </c>
      <c r="L27" s="34"/>
      <c r="M27" s="34"/>
      <c r="N27" s="34"/>
      <c r="O27" s="34"/>
      <c r="P27" s="34"/>
    </row>
    <row r="28" spans="1:16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229000</v>
      </c>
      <c r="K28" s="7">
        <f>SUM(K29:K30)</f>
        <v>229000</v>
      </c>
      <c r="L28" s="7">
        <f t="shared" ref="L28:O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220000</v>
      </c>
      <c r="P28" s="7">
        <v>220000</v>
      </c>
    </row>
    <row r="29" spans="1:16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134000</v>
      </c>
      <c r="K29" s="34">
        <v>134000</v>
      </c>
      <c r="L29" s="34"/>
      <c r="M29" s="34"/>
      <c r="N29" s="34"/>
      <c r="O29" s="34">
        <v>110000</v>
      </c>
      <c r="P29" s="34">
        <v>115000</v>
      </c>
    </row>
    <row r="30" spans="1:16" ht="25.5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95000</v>
      </c>
      <c r="K30" s="34">
        <v>95000</v>
      </c>
      <c r="L30" s="34"/>
      <c r="M30" s="34"/>
      <c r="N30" s="34"/>
      <c r="O30" s="34">
        <v>110000</v>
      </c>
      <c r="P30" s="34">
        <v>110000</v>
      </c>
    </row>
    <row r="31" spans="1:16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910700</v>
      </c>
      <c r="K31" s="6">
        <f>K32+K36+K71</f>
        <v>910700</v>
      </c>
      <c r="L31" s="6">
        <f t="shared" ref="L31:P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924000</v>
      </c>
      <c r="P31" s="6">
        <f t="shared" si="14"/>
        <v>1041000</v>
      </c>
    </row>
    <row r="32" spans="1:16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66000</v>
      </c>
      <c r="K32" s="7">
        <f>SUM(K33:K35)</f>
        <v>66000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70000</v>
      </c>
      <c r="P32" s="7">
        <f t="shared" si="15"/>
        <v>72000</v>
      </c>
    </row>
    <row r="33" spans="1:16" ht="38.25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36000</v>
      </c>
      <c r="K33" s="34">
        <v>36000</v>
      </c>
      <c r="L33" s="34"/>
      <c r="M33" s="34"/>
      <c r="N33" s="34"/>
      <c r="O33" s="34">
        <v>38000</v>
      </c>
      <c r="P33" s="34">
        <v>39000</v>
      </c>
    </row>
    <row r="34" spans="1:16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>
        <v>32000</v>
      </c>
      <c r="P34" s="34">
        <v>33000</v>
      </c>
    </row>
    <row r="35" spans="1:16" ht="25.5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>
        <v>0</v>
      </c>
      <c r="L35" s="34"/>
      <c r="M35" s="34"/>
      <c r="N35" s="34"/>
      <c r="O35" s="34"/>
      <c r="P35" s="34"/>
    </row>
    <row r="36" spans="1:16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744700</v>
      </c>
      <c r="K36" s="7">
        <f>SUM(K37:K70)</f>
        <v>744700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744000</v>
      </c>
      <c r="P36" s="7">
        <f t="shared" si="16"/>
        <v>849000</v>
      </c>
    </row>
    <row r="37" spans="1:16" ht="38.25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0</v>
      </c>
      <c r="K37" s="34"/>
      <c r="L37" s="34"/>
      <c r="M37" s="34"/>
      <c r="N37" s="34"/>
      <c r="O37" s="34"/>
      <c r="P37" s="34"/>
    </row>
    <row r="38" spans="1:16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250000</v>
      </c>
      <c r="K39" s="34">
        <v>250000</v>
      </c>
      <c r="L39" s="34"/>
      <c r="M39" s="34"/>
      <c r="N39" s="34"/>
      <c r="O39" s="34">
        <v>250000</v>
      </c>
      <c r="P39" s="34">
        <v>300000</v>
      </c>
    </row>
    <row r="40" spans="1:16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34"/>
      <c r="L40" s="34"/>
      <c r="M40" s="34"/>
      <c r="N40" s="34"/>
      <c r="O40" s="34"/>
      <c r="P40" s="34"/>
    </row>
    <row r="41" spans="1:16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34"/>
      <c r="L41" s="34"/>
      <c r="M41" s="34"/>
      <c r="N41" s="34"/>
      <c r="O41" s="34"/>
      <c r="P41" s="34"/>
    </row>
    <row r="42" spans="1:16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34"/>
      <c r="L42" s="34"/>
      <c r="M42" s="34"/>
      <c r="N42" s="34"/>
      <c r="O42" s="34"/>
      <c r="P42" s="34"/>
    </row>
    <row r="43" spans="1:16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50000</v>
      </c>
      <c r="K43" s="34">
        <v>50000</v>
      </c>
      <c r="L43" s="34"/>
      <c r="M43" s="34"/>
      <c r="N43" s="34"/>
      <c r="O43" s="34">
        <v>50000</v>
      </c>
      <c r="P43" s="34">
        <v>50000</v>
      </c>
    </row>
    <row r="44" spans="1:16" ht="25.5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24700</v>
      </c>
      <c r="K48" s="34">
        <v>24700</v>
      </c>
      <c r="L48" s="34"/>
      <c r="M48" s="34"/>
      <c r="N48" s="34"/>
      <c r="O48" s="34">
        <v>20000</v>
      </c>
      <c r="P48" s="34">
        <v>20000</v>
      </c>
    </row>
    <row r="49" spans="1:16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0</v>
      </c>
      <c r="K49" s="34"/>
      <c r="L49" s="34"/>
      <c r="M49" s="34"/>
      <c r="N49" s="34"/>
      <c r="O49" s="34"/>
      <c r="P49" s="34"/>
    </row>
    <row r="50" spans="1:16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30000</v>
      </c>
      <c r="K51" s="34">
        <v>30000</v>
      </c>
      <c r="L51" s="34"/>
      <c r="M51" s="34"/>
      <c r="N51" s="34"/>
      <c r="O51" s="34">
        <v>32000</v>
      </c>
      <c r="P51" s="34">
        <v>35000</v>
      </c>
    </row>
    <row r="52" spans="1:16" ht="25.5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15000</v>
      </c>
      <c r="K52" s="34">
        <v>15000</v>
      </c>
      <c r="L52" s="34"/>
      <c r="M52" s="34"/>
      <c r="N52" s="34"/>
      <c r="O52" s="34">
        <v>15000</v>
      </c>
      <c r="P52" s="34">
        <v>15000</v>
      </c>
    </row>
    <row r="53" spans="1:16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20000</v>
      </c>
      <c r="K53" s="34">
        <v>20000</v>
      </c>
      <c r="L53" s="34"/>
      <c r="M53" s="34"/>
      <c r="N53" s="34"/>
      <c r="O53" s="34">
        <v>22000</v>
      </c>
      <c r="P53" s="34">
        <v>23000</v>
      </c>
    </row>
    <row r="54" spans="1:16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0</v>
      </c>
      <c r="K54" s="34"/>
      <c r="L54" s="34"/>
      <c r="M54" s="34"/>
      <c r="N54" s="34"/>
      <c r="O54" s="34"/>
      <c r="P54" s="34"/>
    </row>
    <row r="55" spans="1:16" ht="25.5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0</v>
      </c>
      <c r="K58" s="34"/>
      <c r="L58" s="34"/>
      <c r="M58" s="34"/>
      <c r="N58" s="34"/>
      <c r="O58" s="34"/>
      <c r="P58" s="34"/>
    </row>
    <row r="59" spans="1:16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>
        <v>5000</v>
      </c>
      <c r="P60" s="34">
        <v>6000</v>
      </c>
    </row>
    <row r="61" spans="1:16" ht="25.5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300000</v>
      </c>
      <c r="K65" s="34">
        <v>300000</v>
      </c>
      <c r="L65" s="34"/>
      <c r="M65" s="34"/>
      <c r="N65" s="34"/>
      <c r="O65" s="34">
        <v>300000</v>
      </c>
      <c r="P65" s="34">
        <v>350000</v>
      </c>
    </row>
    <row r="66" spans="1:16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30000</v>
      </c>
      <c r="K66" s="34">
        <v>30000</v>
      </c>
      <c r="L66" s="34"/>
      <c r="M66" s="34"/>
      <c r="N66" s="34"/>
      <c r="O66" s="34">
        <v>30000</v>
      </c>
      <c r="P66" s="34">
        <v>30000</v>
      </c>
    </row>
    <row r="67" spans="1:16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10000</v>
      </c>
      <c r="K68" s="34">
        <v>10000</v>
      </c>
      <c r="L68" s="34"/>
      <c r="M68" s="34"/>
      <c r="N68" s="34"/>
      <c r="O68" s="34">
        <v>10000</v>
      </c>
      <c r="P68" s="34">
        <v>10000</v>
      </c>
    </row>
    <row r="69" spans="1:16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10000</v>
      </c>
      <c r="K70" s="34">
        <v>10000</v>
      </c>
      <c r="L70" s="34"/>
      <c r="M70" s="34"/>
      <c r="N70" s="34"/>
      <c r="O70" s="34">
        <v>10000</v>
      </c>
      <c r="P70" s="34">
        <v>10000</v>
      </c>
    </row>
    <row r="71" spans="1:16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100000</v>
      </c>
      <c r="K71" s="7">
        <f>SUM(K72:K74)</f>
        <v>100000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110000</v>
      </c>
      <c r="P71" s="7">
        <f t="shared" si="17"/>
        <v>120000</v>
      </c>
    </row>
    <row r="72" spans="1:16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0</v>
      </c>
      <c r="K72" s="34"/>
      <c r="L72" s="34"/>
      <c r="M72" s="34"/>
      <c r="N72" s="34"/>
      <c r="O72" s="34"/>
      <c r="P72" s="34"/>
    </row>
    <row r="73" spans="1:16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J128" si="18">K73+L73+M73+N73</f>
        <v>0</v>
      </c>
      <c r="K73" s="34"/>
      <c r="L73" s="34"/>
      <c r="M73" s="34"/>
      <c r="N73" s="34"/>
      <c r="O73" s="34"/>
      <c r="P73" s="34"/>
    </row>
    <row r="74" spans="1:16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100000</v>
      </c>
      <c r="K74" s="34">
        <v>100000</v>
      </c>
      <c r="L74" s="34"/>
      <c r="M74" s="34"/>
      <c r="N74" s="34"/>
      <c r="O74" s="34">
        <v>110000</v>
      </c>
      <c r="P74" s="34">
        <v>120000</v>
      </c>
    </row>
    <row r="75" spans="1:16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30000</v>
      </c>
      <c r="K75" s="6">
        <f>K76+K79</f>
        <v>30000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30000</v>
      </c>
      <c r="P75" s="6">
        <f t="shared" si="19"/>
        <v>30000</v>
      </c>
    </row>
    <row r="76" spans="1:16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30000</v>
      </c>
      <c r="K76" s="7">
        <f>SUM(K77:K78)</f>
        <v>30000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30000</v>
      </c>
      <c r="P76" s="7">
        <f t="shared" si="20"/>
        <v>30000</v>
      </c>
    </row>
    <row r="77" spans="1:16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30000</v>
      </c>
      <c r="K77" s="34">
        <v>30000</v>
      </c>
      <c r="L77" s="34"/>
      <c r="M77" s="34"/>
      <c r="N77" s="34"/>
      <c r="O77" s="34">
        <v>30000</v>
      </c>
      <c r="P77" s="34">
        <v>30000</v>
      </c>
    </row>
    <row r="78" spans="1:16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>
        <f>SUM(K80:K85)</f>
        <v>0</v>
      </c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1000</v>
      </c>
      <c r="P101" s="4">
        <f t="shared" si="29"/>
        <v>1000</v>
      </c>
    </row>
    <row r="102" spans="1:16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1000</v>
      </c>
      <c r="P102" s="5">
        <f t="shared" si="29"/>
        <v>1000</v>
      </c>
    </row>
    <row r="103" spans="1:16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1000</v>
      </c>
      <c r="P103" s="6">
        <f t="shared" si="29"/>
        <v>1000</v>
      </c>
    </row>
    <row r="104" spans="1:16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1000</v>
      </c>
      <c r="P104" s="7">
        <f t="shared" si="29"/>
        <v>1000</v>
      </c>
    </row>
    <row r="105" spans="1:16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>
        <v>1000</v>
      </c>
      <c r="P105" s="34">
        <v>1000</v>
      </c>
    </row>
    <row r="106" spans="1:16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671700</v>
      </c>
      <c r="K106" s="4">
        <f>K107+K111+K115+K119+K123</f>
        <v>671700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21300</v>
      </c>
      <c r="K107" s="5">
        <f>K108</f>
        <v>21300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21300</v>
      </c>
      <c r="K108" s="6">
        <f>K109</f>
        <v>21300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21300</v>
      </c>
      <c r="K109" s="7">
        <f>K110</f>
        <v>21300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21300</v>
      </c>
      <c r="K110" s="34">
        <v>21300</v>
      </c>
      <c r="L110" s="34"/>
      <c r="M110" s="34"/>
      <c r="N110" s="34"/>
      <c r="O110" s="34"/>
      <c r="P110" s="34"/>
    </row>
    <row r="111" spans="1:16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2100</v>
      </c>
      <c r="K115" s="5">
        <f>K116</f>
        <v>2100</v>
      </c>
      <c r="L115" s="5">
        <f t="shared" ref="L115:P117" si="33">L116</f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2100</v>
      </c>
      <c r="K116" s="6">
        <f>K117</f>
        <v>2100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2100</v>
      </c>
      <c r="K117" s="7">
        <f>K118</f>
        <v>2100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2100</v>
      </c>
      <c r="K118" s="34">
        <v>2100</v>
      </c>
      <c r="L118" s="34"/>
      <c r="M118" s="34"/>
      <c r="N118" s="34"/>
      <c r="O118" s="34"/>
      <c r="P118" s="34"/>
    </row>
    <row r="119" spans="1:16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35500</v>
      </c>
      <c r="K119" s="5">
        <f>K120</f>
        <v>35500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35500</v>
      </c>
      <c r="K120" s="6">
        <f>K121</f>
        <v>35500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35500</v>
      </c>
      <c r="K121" s="7">
        <f>K122</f>
        <v>35500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35500</v>
      </c>
      <c r="K122" s="34">
        <v>35500</v>
      </c>
      <c r="L122" s="34"/>
      <c r="M122" s="34"/>
      <c r="N122" s="34"/>
      <c r="O122" s="34"/>
      <c r="P122" s="34"/>
    </row>
    <row r="123" spans="1:16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607200</v>
      </c>
      <c r="K123" s="5">
        <f>K124</f>
        <v>607200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607200</v>
      </c>
      <c r="K124" s="6">
        <f>K125</f>
        <v>607200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607200</v>
      </c>
      <c r="K125" s="7">
        <f>K126</f>
        <v>607200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607200</v>
      </c>
      <c r="K126" s="34">
        <v>607200</v>
      </c>
      <c r="L126" s="34"/>
      <c r="M126" s="34"/>
      <c r="N126" s="34"/>
      <c r="O126" s="34"/>
      <c r="P126" s="34"/>
    </row>
    <row r="127" spans="1:16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136000</v>
      </c>
      <c r="K127" s="3">
        <f>K128</f>
        <v>136000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149800</v>
      </c>
      <c r="P127" s="3">
        <f t="shared" si="36"/>
        <v>163800</v>
      </c>
    </row>
    <row r="128" spans="1:16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136000</v>
      </c>
      <c r="K128" s="4">
        <f>K129</f>
        <v>136000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149800</v>
      </c>
      <c r="P128" s="4">
        <f t="shared" si="36"/>
        <v>163800</v>
      </c>
    </row>
    <row r="129" spans="1:16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136000</v>
      </c>
      <c r="K129" s="5">
        <f>K130+K135</f>
        <v>136000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149800</v>
      </c>
      <c r="P129" s="5">
        <f t="shared" si="38"/>
        <v>163800</v>
      </c>
    </row>
    <row r="130" spans="1:16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122800</v>
      </c>
      <c r="K130" s="6">
        <f>K131+K133</f>
        <v>122800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136300</v>
      </c>
      <c r="P130" s="6">
        <f t="shared" si="39"/>
        <v>150000</v>
      </c>
    </row>
    <row r="131" spans="1:16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94300</v>
      </c>
      <c r="K131" s="7">
        <f>K132</f>
        <v>94300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105000</v>
      </c>
      <c r="P131" s="7">
        <f t="shared" si="40"/>
        <v>115000</v>
      </c>
    </row>
    <row r="132" spans="1:16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694</v>
      </c>
      <c r="G132" s="32" t="s">
        <v>207</v>
      </c>
      <c r="H132" s="32" t="s">
        <v>52</v>
      </c>
      <c r="I132" s="33" t="s">
        <v>53</v>
      </c>
      <c r="J132" s="8">
        <f t="shared" si="37"/>
        <v>94300</v>
      </c>
      <c r="K132" s="34">
        <v>94300</v>
      </c>
      <c r="L132" s="34"/>
      <c r="M132" s="34"/>
      <c r="N132" s="34"/>
      <c r="O132" s="34">
        <v>105000</v>
      </c>
      <c r="P132" s="34">
        <v>115000</v>
      </c>
    </row>
    <row r="133" spans="1:16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28500</v>
      </c>
      <c r="K133" s="7">
        <f>K134</f>
        <v>28500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31300</v>
      </c>
      <c r="P133" s="7">
        <f t="shared" si="41"/>
        <v>35000</v>
      </c>
    </row>
    <row r="134" spans="1:16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694</v>
      </c>
      <c r="G134" s="32" t="s">
        <v>207</v>
      </c>
      <c r="H134" s="32" t="s">
        <v>59</v>
      </c>
      <c r="I134" s="33" t="s">
        <v>60</v>
      </c>
      <c r="J134" s="8">
        <f t="shared" si="37"/>
        <v>28500</v>
      </c>
      <c r="K134" s="34">
        <v>28500</v>
      </c>
      <c r="L134" s="34"/>
      <c r="M134" s="34"/>
      <c r="N134" s="34"/>
      <c r="O134" s="34">
        <v>31300</v>
      </c>
      <c r="P134" s="34">
        <v>35000</v>
      </c>
    </row>
    <row r="135" spans="1:16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13200</v>
      </c>
      <c r="K135" s="6">
        <f>K136+K137</f>
        <v>13200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13500</v>
      </c>
      <c r="P135" s="6">
        <f t="shared" si="42"/>
        <v>13800</v>
      </c>
    </row>
    <row r="136" spans="1:16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694</v>
      </c>
      <c r="G136" s="32" t="s">
        <v>207</v>
      </c>
      <c r="H136" s="32" t="s">
        <v>140</v>
      </c>
      <c r="I136" s="33" t="s">
        <v>141</v>
      </c>
      <c r="J136" s="6">
        <f t="shared" si="37"/>
        <v>13200</v>
      </c>
      <c r="K136" s="34">
        <v>13200</v>
      </c>
      <c r="L136" s="34"/>
      <c r="M136" s="34"/>
      <c r="N136" s="34"/>
      <c r="O136" s="34">
        <v>13500</v>
      </c>
      <c r="P136" s="34">
        <v>13800</v>
      </c>
    </row>
    <row r="137" spans="1:16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/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694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694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440000</v>
      </c>
      <c r="K140" s="3">
        <f>K141+K174</f>
        <v>440000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20000</v>
      </c>
      <c r="P140" s="3">
        <f t="shared" si="44"/>
        <v>20000</v>
      </c>
    </row>
    <row r="141" spans="1:16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440000</v>
      </c>
      <c r="K141" s="4">
        <f>K142+K160</f>
        <v>440000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20000</v>
      </c>
      <c r="P141" s="4">
        <f t="shared" si="45"/>
        <v>20000</v>
      </c>
    </row>
    <row r="142" spans="1:16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420000</v>
      </c>
      <c r="K142" s="5">
        <f>K143+K157</f>
        <v>420000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420000</v>
      </c>
      <c r="K143" s="6">
        <f>K144</f>
        <v>420000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420000</v>
      </c>
      <c r="K144" s="7">
        <f>SUM(K145:K156)</f>
        <v>420000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10000</v>
      </c>
      <c r="K149" s="34">
        <v>10000</v>
      </c>
      <c r="L149" s="34"/>
      <c r="M149" s="34"/>
      <c r="N149" s="34"/>
      <c r="O149" s="34"/>
      <c r="P149" s="34"/>
    </row>
    <row r="150" spans="1:16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300000</v>
      </c>
      <c r="K150" s="34">
        <v>300000</v>
      </c>
      <c r="L150" s="34"/>
      <c r="M150" s="34"/>
      <c r="N150" s="34"/>
      <c r="O150" s="34"/>
      <c r="P150" s="34"/>
    </row>
    <row r="151" spans="1:16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5000</v>
      </c>
      <c r="K152" s="34">
        <v>5000</v>
      </c>
      <c r="L152" s="34"/>
      <c r="M152" s="34"/>
      <c r="N152" s="34"/>
      <c r="O152" s="34"/>
      <c r="P152" s="34"/>
    </row>
    <row r="153" spans="1:16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30000</v>
      </c>
      <c r="K153" s="34">
        <v>30000</v>
      </c>
      <c r="L153" s="34"/>
      <c r="M153" s="34"/>
      <c r="N153" s="34"/>
      <c r="O153" s="34"/>
      <c r="P153" s="34"/>
    </row>
    <row r="154" spans="1:16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50000</v>
      </c>
      <c r="K154" s="34">
        <v>50000</v>
      </c>
      <c r="L154" s="34"/>
      <c r="M154" s="34"/>
      <c r="N154" s="34"/>
      <c r="O154" s="34"/>
      <c r="P154" s="34"/>
    </row>
    <row r="155" spans="1:16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25000</v>
      </c>
      <c r="K156" s="34">
        <v>25000</v>
      </c>
      <c r="L156" s="34"/>
      <c r="M156" s="34"/>
      <c r="N156" s="34"/>
      <c r="O156" s="34"/>
      <c r="P156" s="34"/>
    </row>
    <row r="157" spans="1:16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34"/>
      <c r="L159" s="34"/>
      <c r="M159" s="34"/>
      <c r="N159" s="34"/>
      <c r="O159" s="34"/>
      <c r="P159" s="34"/>
    </row>
    <row r="160" spans="1:16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20000</v>
      </c>
      <c r="K160" s="5">
        <f>K161</f>
        <v>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20000</v>
      </c>
      <c r="P160" s="5">
        <f t="shared" si="50"/>
        <v>20000</v>
      </c>
    </row>
    <row r="161" spans="1:16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20000</v>
      </c>
      <c r="K161" s="6">
        <f>K162</f>
        <v>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20000</v>
      </c>
      <c r="P161" s="6">
        <f t="shared" si="50"/>
        <v>20000</v>
      </c>
    </row>
    <row r="162" spans="1:16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20000</v>
      </c>
      <c r="K162" s="7">
        <f>SUM(K163:K173)</f>
        <v>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20000</v>
      </c>
      <c r="P162" s="7">
        <f t="shared" si="51"/>
        <v>20000</v>
      </c>
    </row>
    <row r="163" spans="1:16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20000</v>
      </c>
      <c r="K165" s="34">
        <v>20000</v>
      </c>
      <c r="L165" s="34"/>
      <c r="M165" s="34"/>
      <c r="N165" s="34"/>
      <c r="O165" s="34">
        <v>20000</v>
      </c>
      <c r="P165" s="34">
        <v>20000</v>
      </c>
    </row>
    <row r="166" spans="1:16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0</v>
      </c>
      <c r="K168" s="34"/>
      <c r="L168" s="34"/>
      <c r="M168" s="34"/>
      <c r="N168" s="34"/>
      <c r="O168" s="34"/>
      <c r="P168" s="34"/>
    </row>
    <row r="169" spans="1:16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/>
    </row>
    <row r="170" spans="1:16" ht="25.5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0</v>
      </c>
      <c r="K171" s="34"/>
      <c r="L171" s="34"/>
      <c r="M171" s="34"/>
      <c r="N171" s="34"/>
      <c r="O171" s="34"/>
      <c r="P171" s="34"/>
    </row>
    <row r="172" spans="1:16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/>
    </row>
    <row r="173" spans="1:16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610000</v>
      </c>
      <c r="K192" s="3">
        <f t="shared" ref="K192:P192" si="62">K193+K199+K205+K238</f>
        <v>610000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560000</v>
      </c>
      <c r="K205" s="4">
        <f>K206+K217+K229</f>
        <v>560000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560000</v>
      </c>
      <c r="K206" s="5">
        <f>K207</f>
        <v>560000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560000</v>
      </c>
      <c r="K207" s="6">
        <f>K208</f>
        <v>560000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560000</v>
      </c>
      <c r="K208" s="7">
        <f>SUM(K209:K216)</f>
        <v>560000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426</v>
      </c>
      <c r="J210" s="8">
        <f t="shared" si="63"/>
        <v>560000</v>
      </c>
      <c r="K210" s="34">
        <v>560000</v>
      </c>
      <c r="L210" s="34"/>
      <c r="M210" s="34"/>
      <c r="N210" s="34"/>
      <c r="O210" s="34"/>
      <c r="P210" s="34"/>
    </row>
    <row r="211" spans="1:16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422</v>
      </c>
      <c r="I213" s="33" t="s">
        <v>423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426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422</v>
      </c>
      <c r="I224" s="33" t="s">
        <v>423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422</v>
      </c>
      <c r="I232" s="33" t="s">
        <v>423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422</v>
      </c>
      <c r="I233" s="33" t="s">
        <v>423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x14ac:dyDescent="0.25">
      <c r="A234" s="31"/>
      <c r="B234" s="23" t="s">
        <v>239</v>
      </c>
      <c r="C234" s="32" t="s">
        <v>396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x14ac:dyDescent="0.25">
      <c r="A235" s="31"/>
      <c r="B235" s="26" t="s">
        <v>239</v>
      </c>
      <c r="C235" s="32" t="s">
        <v>396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x14ac:dyDescent="0.25">
      <c r="A236" s="31"/>
      <c r="B236" s="29" t="s">
        <v>239</v>
      </c>
      <c r="C236" s="32" t="s">
        <v>396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x14ac:dyDescent="0.25">
      <c r="A237" s="31"/>
      <c r="B237" s="32" t="s">
        <v>239</v>
      </c>
      <c r="C237" s="32" t="s">
        <v>396</v>
      </c>
      <c r="D237" s="29" t="s">
        <v>70</v>
      </c>
      <c r="E237" s="32" t="s">
        <v>54</v>
      </c>
      <c r="F237" s="32"/>
      <c r="G237" s="32" t="s">
        <v>39</v>
      </c>
      <c r="H237" s="32" t="s">
        <v>425</v>
      </c>
      <c r="I237" s="33" t="s">
        <v>424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50000</v>
      </c>
      <c r="K238" s="4">
        <f>K239+K244</f>
        <v>50000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50000</v>
      </c>
      <c r="K239" s="5">
        <f>K240</f>
        <v>50000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50000</v>
      </c>
      <c r="K240" s="6">
        <f>K241</f>
        <v>50000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50000</v>
      </c>
      <c r="K241" s="7">
        <f>K242+K243</f>
        <v>50000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50000</v>
      </c>
      <c r="K242" s="34">
        <v>50000</v>
      </c>
      <c r="L242" s="34"/>
      <c r="M242" s="34"/>
      <c r="N242" s="34"/>
      <c r="O242" s="34"/>
      <c r="P242" s="34"/>
    </row>
    <row r="243" spans="1:16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3568900</v>
      </c>
      <c r="K248" s="3">
        <f>K249+K260+K301+K416</f>
        <v>3568900</v>
      </c>
      <c r="L248" s="3">
        <f t="shared" ref="L248:P248" si="80">L249+L260+L301+L416</f>
        <v>0</v>
      </c>
      <c r="M248" s="3">
        <f t="shared" si="80"/>
        <v>0</v>
      </c>
      <c r="N248" s="3">
        <f t="shared" si="80"/>
        <v>0</v>
      </c>
      <c r="O248" s="3">
        <f t="shared" si="80"/>
        <v>599640</v>
      </c>
      <c r="P248" s="3">
        <f t="shared" si="80"/>
        <v>719280</v>
      </c>
    </row>
    <row r="249" spans="1:16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80000</v>
      </c>
      <c r="K260" s="4">
        <f>K261+K265+K275+K285+K291+K296</f>
        <v>80000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80000</v>
      </c>
      <c r="P260" s="4">
        <f t="shared" ref="P260" si="88">P261+P265+P275+P285+P291+P296</f>
        <v>120000</v>
      </c>
    </row>
    <row r="261" spans="1:16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0</v>
      </c>
      <c r="K265" s="5">
        <f>K266</f>
        <v>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0</v>
      </c>
      <c r="K266" s="6">
        <f>K267</f>
        <v>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0</v>
      </c>
      <c r="K267" s="7">
        <f>SUM(K268:K274)</f>
        <v>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0</v>
      </c>
      <c r="K272" s="34"/>
      <c r="L272" s="34"/>
      <c r="M272" s="34"/>
      <c r="N272" s="34"/>
      <c r="O272" s="34"/>
      <c r="P272" s="34"/>
    </row>
    <row r="273" spans="1:16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0</v>
      </c>
      <c r="K273" s="34"/>
      <c r="L273" s="34"/>
      <c r="M273" s="34"/>
      <c r="N273" s="34"/>
      <c r="O273" s="34"/>
      <c r="P273" s="34"/>
    </row>
    <row r="274" spans="1:16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80000</v>
      </c>
      <c r="K275" s="5">
        <f>K276</f>
        <v>80000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80000</v>
      </c>
      <c r="P275" s="5">
        <f t="shared" si="94"/>
        <v>120000</v>
      </c>
    </row>
    <row r="276" spans="1:16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80000</v>
      </c>
      <c r="K276" s="6">
        <f>K277</f>
        <v>80000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80000</v>
      </c>
      <c r="P276" s="6">
        <f t="shared" si="94"/>
        <v>120000</v>
      </c>
    </row>
    <row r="277" spans="1:16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80000</v>
      </c>
      <c r="K277" s="7">
        <f>SUM(K278:K284)</f>
        <v>80000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80000</v>
      </c>
      <c r="P277" s="7">
        <f t="shared" si="95"/>
        <v>120000</v>
      </c>
    </row>
    <row r="278" spans="1:16" ht="25.5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60000</v>
      </c>
      <c r="K282" s="34">
        <v>60000</v>
      </c>
      <c r="L282" s="34"/>
      <c r="M282" s="34"/>
      <c r="N282" s="34"/>
      <c r="O282" s="34">
        <v>60000</v>
      </c>
      <c r="P282" s="34">
        <v>100000</v>
      </c>
    </row>
    <row r="283" spans="1:16" ht="25.5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20000</v>
      </c>
      <c r="K284" s="34">
        <v>20000</v>
      </c>
      <c r="L284" s="34"/>
      <c r="M284" s="34"/>
      <c r="N284" s="34"/>
      <c r="O284" s="34">
        <v>20000</v>
      </c>
      <c r="P284" s="34">
        <v>20000</v>
      </c>
    </row>
    <row r="285" spans="1:16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x14ac:dyDescent="0.25">
      <c r="A296" s="31"/>
      <c r="B296" s="23" t="s">
        <v>265</v>
      </c>
      <c r="C296" s="32" t="s">
        <v>692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x14ac:dyDescent="0.25">
      <c r="A297" s="31"/>
      <c r="B297" s="26" t="s">
        <v>265</v>
      </c>
      <c r="C297" s="32" t="s">
        <v>692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x14ac:dyDescent="0.25">
      <c r="A298" s="31"/>
      <c r="B298" s="29" t="s">
        <v>265</v>
      </c>
      <c r="C298" s="32" t="s">
        <v>692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outlineLevel="1" x14ac:dyDescent="0.25">
      <c r="A299" s="31"/>
      <c r="B299" s="32" t="s">
        <v>265</v>
      </c>
      <c r="C299" s="32" t="s">
        <v>692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outlineLevel="1" x14ac:dyDescent="0.25">
      <c r="A300" s="31"/>
      <c r="B300" s="32" t="s">
        <v>265</v>
      </c>
      <c r="C300" s="32" t="s">
        <v>692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3488900</v>
      </c>
      <c r="K301" s="4">
        <f>K302+K308+K312+K317+K329+K337+K347+K355+K362+K367+K395+K403+K408+K412</f>
        <v>3488900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519640</v>
      </c>
      <c r="P301" s="4">
        <f t="shared" si="103"/>
        <v>599280</v>
      </c>
    </row>
    <row r="302" spans="1:16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50000</v>
      </c>
      <c r="K317" s="5">
        <f>K318+K325</f>
        <v>50000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50000</v>
      </c>
      <c r="P317" s="5">
        <f t="shared" si="110"/>
        <v>50000</v>
      </c>
    </row>
    <row r="318" spans="1:16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50000</v>
      </c>
      <c r="K318" s="6">
        <f>K319</f>
        <v>50000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50000</v>
      </c>
      <c r="P318" s="6">
        <f t="shared" si="111"/>
        <v>50000</v>
      </c>
    </row>
    <row r="319" spans="1:16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50000</v>
      </c>
      <c r="K319" s="7">
        <f>SUM(K320:K324)</f>
        <v>50000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50000</v>
      </c>
      <c r="P319" s="7">
        <f t="shared" si="112"/>
        <v>50000</v>
      </c>
    </row>
    <row r="320" spans="1:16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50000</v>
      </c>
      <c r="K323" s="34">
        <v>50000</v>
      </c>
      <c r="L323" s="34"/>
      <c r="M323" s="34"/>
      <c r="N323" s="34"/>
      <c r="O323" s="34">
        <v>50000</v>
      </c>
      <c r="P323" s="34">
        <v>50000</v>
      </c>
    </row>
    <row r="324" spans="1:16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10000</v>
      </c>
      <c r="K329" s="5">
        <f>K330</f>
        <v>10000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10000</v>
      </c>
      <c r="P329" s="5">
        <f t="shared" si="115"/>
        <v>10000</v>
      </c>
    </row>
    <row r="330" spans="1:16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10000</v>
      </c>
      <c r="K330" s="6">
        <f>K331</f>
        <v>10000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10000</v>
      </c>
      <c r="P330" s="6">
        <f t="shared" si="115"/>
        <v>10000</v>
      </c>
    </row>
    <row r="331" spans="1:16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10000</v>
      </c>
      <c r="K331" s="7">
        <f>SUM(K332:K336)</f>
        <v>10000</v>
      </c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10000</v>
      </c>
      <c r="P331" s="7">
        <f t="shared" si="116"/>
        <v>10000</v>
      </c>
    </row>
    <row r="332" spans="1:16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10000</v>
      </c>
      <c r="K335" s="34">
        <v>10000</v>
      </c>
      <c r="L335" s="34"/>
      <c r="M335" s="34"/>
      <c r="N335" s="34"/>
      <c r="O335" s="34">
        <v>10000</v>
      </c>
      <c r="P335" s="34">
        <v>10000</v>
      </c>
    </row>
    <row r="336" spans="1:16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50000</v>
      </c>
      <c r="K347" s="5">
        <f>K348</f>
        <v>50000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50000</v>
      </c>
      <c r="P347" s="5">
        <f t="shared" si="119"/>
        <v>50000</v>
      </c>
    </row>
    <row r="348" spans="1:16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50000</v>
      </c>
      <c r="K348" s="6">
        <f>K349</f>
        <v>50000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50000</v>
      </c>
      <c r="P348" s="6">
        <f t="shared" si="119"/>
        <v>50000</v>
      </c>
    </row>
    <row r="349" spans="1:16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50000</v>
      </c>
      <c r="K349" s="7">
        <f>SUM(K350:K354)</f>
        <v>50000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50000</v>
      </c>
      <c r="P349" s="7">
        <f t="shared" si="120"/>
        <v>50000</v>
      </c>
    </row>
    <row r="350" spans="1:16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50000</v>
      </c>
      <c r="K351" s="34">
        <v>50000</v>
      </c>
      <c r="L351" s="34"/>
      <c r="M351" s="34"/>
      <c r="N351" s="34"/>
      <c r="O351" s="34">
        <v>50000</v>
      </c>
      <c r="P351" s="34">
        <v>50000</v>
      </c>
    </row>
    <row r="352" spans="1:16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0</v>
      </c>
      <c r="K353" s="34"/>
      <c r="L353" s="34"/>
      <c r="M353" s="34"/>
      <c r="N353" s="34"/>
      <c r="O353" s="34"/>
      <c r="P353" s="34"/>
    </row>
    <row r="354" spans="1:16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0</v>
      </c>
      <c r="K354" s="34"/>
      <c r="L354" s="34"/>
      <c r="M354" s="34"/>
      <c r="N354" s="34"/>
      <c r="O354" s="34"/>
      <c r="P354" s="34"/>
    </row>
    <row r="355" spans="1:16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20000</v>
      </c>
      <c r="K355" s="5">
        <f>K356</f>
        <v>20000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20000</v>
      </c>
      <c r="P355" s="5">
        <f t="shared" si="121"/>
        <v>20000</v>
      </c>
    </row>
    <row r="356" spans="1:16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20000</v>
      </c>
      <c r="K356" s="6">
        <f>K357</f>
        <v>20000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20000</v>
      </c>
      <c r="P356" s="6">
        <f t="shared" si="121"/>
        <v>20000</v>
      </c>
    </row>
    <row r="357" spans="1:16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20000</v>
      </c>
      <c r="K357" s="7">
        <f>SUM(K358:K361)</f>
        <v>20000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20000</v>
      </c>
      <c r="P357" s="7">
        <f t="shared" si="122"/>
        <v>20000</v>
      </c>
    </row>
    <row r="358" spans="1:16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20000</v>
      </c>
      <c r="K361" s="34">
        <v>20000</v>
      </c>
      <c r="L361" s="34"/>
      <c r="M361" s="34"/>
      <c r="N361" s="34"/>
      <c r="O361" s="34">
        <v>20000</v>
      </c>
      <c r="P361" s="34">
        <v>20000</v>
      </c>
    </row>
    <row r="362" spans="1:16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483000</v>
      </c>
      <c r="K367" s="5">
        <f>K368+K392</f>
        <v>483000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119640</v>
      </c>
      <c r="P367" s="5">
        <f t="shared" si="125"/>
        <v>189280</v>
      </c>
    </row>
    <row r="368" spans="1:16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483000</v>
      </c>
      <c r="K368" s="6">
        <f>K369</f>
        <v>483000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119640</v>
      </c>
      <c r="P368" s="6">
        <f t="shared" si="126"/>
        <v>189280</v>
      </c>
    </row>
    <row r="369" spans="1:16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483000</v>
      </c>
      <c r="K369" s="7">
        <v>483000</v>
      </c>
      <c r="L369" s="7">
        <f t="shared" ref="L369:O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119640</v>
      </c>
      <c r="P369" s="7">
        <v>189280</v>
      </c>
    </row>
    <row r="370" spans="1:16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  <c r="O375" s="34"/>
      <c r="P375" s="34"/>
    </row>
    <row r="376" spans="1:16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0</v>
      </c>
      <c r="K376" s="34"/>
      <c r="L376" s="34"/>
      <c r="M376" s="34"/>
      <c r="N376" s="34"/>
      <c r="O376" s="34"/>
      <c r="P376" s="34"/>
    </row>
    <row r="377" spans="1:16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500000</v>
      </c>
      <c r="K380" s="34">
        <v>500000</v>
      </c>
      <c r="L380" s="34"/>
      <c r="M380" s="34"/>
      <c r="N380" s="34"/>
      <c r="O380" s="7">
        <v>119640</v>
      </c>
      <c r="P380" s="7">
        <v>189280</v>
      </c>
    </row>
    <row r="381" spans="1:16" ht="25.5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0</v>
      </c>
      <c r="K382" s="34"/>
      <c r="L382" s="34"/>
      <c r="M382" s="34"/>
      <c r="N382" s="34"/>
      <c r="O382" s="34"/>
      <c r="P382" s="34"/>
    </row>
    <row r="383" spans="1:16" ht="25.5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20000</v>
      </c>
      <c r="K385" s="34">
        <v>20000</v>
      </c>
      <c r="L385" s="34"/>
      <c r="M385" s="34"/>
      <c r="N385" s="34"/>
      <c r="O385" s="34"/>
      <c r="P385" s="34"/>
    </row>
    <row r="386" spans="1:16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20000</v>
      </c>
      <c r="K386" s="34">
        <v>20000</v>
      </c>
      <c r="L386" s="34"/>
      <c r="M386" s="34"/>
      <c r="N386" s="34"/>
      <c r="O386" s="34"/>
      <c r="P386" s="34"/>
    </row>
    <row r="387" spans="1:16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50000</v>
      </c>
      <c r="K390" s="34">
        <v>50000</v>
      </c>
      <c r="L390" s="34"/>
      <c r="M390" s="34"/>
      <c r="N390" s="34"/>
      <c r="O390" s="34"/>
      <c r="P390" s="34">
        <v>23400</v>
      </c>
    </row>
    <row r="391" spans="1:16" ht="25.5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2625900</v>
      </c>
      <c r="K395" s="5">
        <f>K396+K400</f>
        <v>2625900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2625900</v>
      </c>
      <c r="K396" s="6">
        <f>K397</f>
        <v>2625900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2625900</v>
      </c>
      <c r="K397" s="7">
        <f>SUM(K398:K399)</f>
        <v>2625900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2625900</v>
      </c>
      <c r="K398" s="34">
        <v>2625900</v>
      </c>
      <c r="L398" s="34"/>
      <c r="M398" s="34"/>
      <c r="N398" s="34"/>
      <c r="O398" s="34"/>
      <c r="P398" s="34"/>
    </row>
    <row r="399" spans="1:16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691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250000</v>
      </c>
      <c r="K408" s="5">
        <f>K409</f>
        <v>250000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270000</v>
      </c>
      <c r="P408" s="5">
        <f t="shared" si="136"/>
        <v>280000</v>
      </c>
    </row>
    <row r="409" spans="1:16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250000</v>
      </c>
      <c r="K409" s="6">
        <f>K410</f>
        <v>250000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270000</v>
      </c>
      <c r="P409" s="6">
        <f t="shared" si="136"/>
        <v>280000</v>
      </c>
    </row>
    <row r="410" spans="1:16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250000</v>
      </c>
      <c r="K410" s="7">
        <f>K411</f>
        <v>250000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270000</v>
      </c>
      <c r="P410" s="7">
        <f t="shared" si="136"/>
        <v>280000</v>
      </c>
    </row>
    <row r="411" spans="1:16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250000</v>
      </c>
      <c r="K411" s="34">
        <v>250000</v>
      </c>
      <c r="L411" s="34"/>
      <c r="M411" s="34"/>
      <c r="N411" s="34"/>
      <c r="O411" s="34">
        <v>270000</v>
      </c>
      <c r="P411" s="34">
        <v>280000</v>
      </c>
    </row>
    <row r="412" spans="1:16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f t="shared" si="137"/>
        <v>0</v>
      </c>
    </row>
    <row r="413" spans="1:16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x14ac:dyDescent="0.25">
      <c r="A422" s="31"/>
      <c r="B422" s="23" t="s">
        <v>320</v>
      </c>
      <c r="C422" s="23" t="s">
        <v>419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x14ac:dyDescent="0.25">
      <c r="A423" s="31"/>
      <c r="B423" s="26" t="s">
        <v>320</v>
      </c>
      <c r="C423" s="26" t="s">
        <v>419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x14ac:dyDescent="0.25">
      <c r="A424" s="31"/>
      <c r="B424" s="29" t="s">
        <v>320</v>
      </c>
      <c r="C424" s="29" t="s">
        <v>419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outlineLevel="1" x14ac:dyDescent="0.25">
      <c r="A425" s="31"/>
      <c r="B425" s="32" t="s">
        <v>320</v>
      </c>
      <c r="C425" s="32" t="s">
        <v>419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outlineLevel="1" x14ac:dyDescent="0.25">
      <c r="A426" s="31"/>
      <c r="B426" s="32" t="s">
        <v>320</v>
      </c>
      <c r="C426" s="32" t="s">
        <v>419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1234000</v>
      </c>
      <c r="K427" s="3">
        <f>K428</f>
        <v>1234000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250000</v>
      </c>
      <c r="P427" s="3">
        <f t="shared" si="144"/>
        <v>280000</v>
      </c>
    </row>
    <row r="428" spans="1:16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1234000</v>
      </c>
      <c r="K428" s="4">
        <f>K429+K467+K474+K479</f>
        <v>1234000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250000</v>
      </c>
      <c r="P428" s="4">
        <f t="shared" si="145"/>
        <v>280000</v>
      </c>
    </row>
    <row r="429" spans="1:16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1234000</v>
      </c>
      <c r="K429" s="5">
        <f>K430+K460+K464</f>
        <v>1234000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250000</v>
      </c>
      <c r="P429" s="5">
        <f t="shared" si="146"/>
        <v>280000</v>
      </c>
    </row>
    <row r="430" spans="1:16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270000</v>
      </c>
      <c r="K430" s="6">
        <f>K431+K434+K456</f>
        <v>270000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250000</v>
      </c>
      <c r="P430" s="6">
        <f t="shared" si="147"/>
        <v>280000</v>
      </c>
    </row>
    <row r="431" spans="1:16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240000</v>
      </c>
      <c r="K434" s="7">
        <f>SUM(K435:K455)</f>
        <v>240000</v>
      </c>
      <c r="L434" s="7">
        <f t="shared" ref="L434:P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220000</v>
      </c>
      <c r="P434" s="7">
        <f t="shared" si="149"/>
        <v>250000</v>
      </c>
    </row>
    <row r="435" spans="1:16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200000</v>
      </c>
      <c r="K443" s="34">
        <v>200000</v>
      </c>
      <c r="L443" s="34"/>
      <c r="M443" s="34"/>
      <c r="N443" s="34"/>
      <c r="O443" s="34">
        <v>200000</v>
      </c>
      <c r="P443" s="34">
        <v>230000</v>
      </c>
    </row>
    <row r="444" spans="1:16" ht="25.5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10000</v>
      </c>
      <c r="K454" s="34">
        <v>10000</v>
      </c>
      <c r="L454" s="34"/>
      <c r="M454" s="34"/>
      <c r="N454" s="34"/>
      <c r="O454" s="34"/>
      <c r="P454" s="34"/>
    </row>
    <row r="455" spans="1:16" ht="25.5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30000</v>
      </c>
      <c r="K455" s="34">
        <v>30000</v>
      </c>
      <c r="L455" s="34"/>
      <c r="M455" s="34"/>
      <c r="N455" s="34"/>
      <c r="O455" s="34">
        <v>20000</v>
      </c>
      <c r="P455" s="34">
        <v>20000</v>
      </c>
    </row>
    <row r="456" spans="1:16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30000</v>
      </c>
      <c r="K456" s="7">
        <f>SUM(K457:K459)</f>
        <v>30000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30000</v>
      </c>
      <c r="P456" s="7">
        <f t="shared" si="151"/>
        <v>30000</v>
      </c>
    </row>
    <row r="457" spans="1:16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30000</v>
      </c>
      <c r="K459" s="34">
        <v>30000</v>
      </c>
      <c r="L459" s="34"/>
      <c r="M459" s="34"/>
      <c r="N459" s="34"/>
      <c r="O459" s="34">
        <v>30000</v>
      </c>
      <c r="P459" s="34">
        <v>30000</v>
      </c>
    </row>
    <row r="460" spans="1:16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964000</v>
      </c>
      <c r="K460" s="6">
        <f>K461</f>
        <v>964000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964000</v>
      </c>
      <c r="K461" s="7">
        <f>SUM(K462:K463)</f>
        <v>964000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964000</v>
      </c>
      <c r="K462" s="34">
        <v>964000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693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0</v>
      </c>
      <c r="K479" s="5">
        <f>K480</f>
        <v>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0</v>
      </c>
      <c r="K480" s="6">
        <f>K481</f>
        <v>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0</v>
      </c>
      <c r="K481" s="7">
        <f>SUM(K482:K483)</f>
        <v>0</v>
      </c>
      <c r="L481" s="7">
        <f t="shared" ref="L481:P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 t="shared" si="164"/>
        <v>0</v>
      </c>
    </row>
    <row r="482" spans="1:16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0</v>
      </c>
      <c r="K483" s="34"/>
      <c r="L483" s="34"/>
      <c r="M483" s="34"/>
      <c r="N483" s="34"/>
      <c r="O483" s="34"/>
      <c r="P483" s="34"/>
    </row>
    <row r="484" spans="1:16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380000</v>
      </c>
      <c r="K484" s="3">
        <f>K485+K490</f>
        <v>380000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390000</v>
      </c>
      <c r="P484" s="3">
        <f t="shared" si="165"/>
        <v>390000</v>
      </c>
    </row>
    <row r="485" spans="1:16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380000</v>
      </c>
      <c r="K485" s="4">
        <f>K486</f>
        <v>380000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390000</v>
      </c>
      <c r="P485" s="4">
        <f t="shared" si="166"/>
        <v>390000</v>
      </c>
    </row>
    <row r="486" spans="1:16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380000</v>
      </c>
      <c r="K486" s="5">
        <f>K487</f>
        <v>380000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390000</v>
      </c>
      <c r="P486" s="5">
        <f t="shared" si="166"/>
        <v>390000</v>
      </c>
    </row>
    <row r="487" spans="1:16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380000</v>
      </c>
      <c r="K487" s="6">
        <f>K488</f>
        <v>380000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390000</v>
      </c>
      <c r="P487" s="6">
        <f t="shared" si="166"/>
        <v>390000</v>
      </c>
    </row>
    <row r="488" spans="1:16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380000</v>
      </c>
      <c r="K488" s="7">
        <f>SUM(K489)</f>
        <v>380000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390000</v>
      </c>
      <c r="P488" s="7">
        <f t="shared" si="167"/>
        <v>390000</v>
      </c>
    </row>
    <row r="489" spans="1:16" ht="25.5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380000</v>
      </c>
      <c r="K489" s="34">
        <v>380000</v>
      </c>
      <c r="L489" s="34"/>
      <c r="M489" s="34"/>
      <c r="N489" s="34"/>
      <c r="O489" s="34">
        <v>390000</v>
      </c>
      <c r="P489" s="34">
        <v>390000</v>
      </c>
    </row>
    <row r="490" spans="1:16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106660</v>
      </c>
      <c r="P514" s="3">
        <f t="shared" si="176"/>
        <v>234120</v>
      </c>
    </row>
    <row r="515" spans="1:16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106660</v>
      </c>
      <c r="P515" s="5">
        <f t="shared" si="176"/>
        <v>234120</v>
      </c>
    </row>
    <row r="516" spans="1:16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106660</v>
      </c>
      <c r="P516" s="6">
        <f t="shared" si="176"/>
        <v>234120</v>
      </c>
    </row>
    <row r="517" spans="1:16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106660</v>
      </c>
      <c r="P517" s="7">
        <f t="shared" si="176"/>
        <v>234120</v>
      </c>
    </row>
    <row r="518" spans="1:16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106660</v>
      </c>
      <c r="P518" s="34">
        <v>234120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2"/>
      <c r="B520" s="223"/>
      <c r="C520" s="223"/>
      <c r="D520" s="223"/>
      <c r="E520" s="223"/>
      <c r="F520" s="223"/>
      <c r="G520" s="223"/>
      <c r="H520" s="223"/>
      <c r="I520" s="223"/>
      <c r="J520" s="223"/>
      <c r="K520" s="223"/>
      <c r="L520" s="223"/>
      <c r="M520" s="223"/>
      <c r="N520" s="223"/>
      <c r="O520" s="223"/>
      <c r="P520" s="223"/>
    </row>
  </sheetData>
  <sheetProtection formatCells="0" autoFilter="0"/>
  <autoFilter ref="A6:P518" xr:uid="{00000000-0009-0000-0000-000007000000}"/>
  <mergeCells count="18"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  <mergeCell ref="C4:C5"/>
  </mergeCells>
  <pageMargins left="0.7" right="0.7" top="0.75" bottom="0.75" header="0.3" footer="0.3"/>
  <pageSetup paperSize="9" scale="37" fitToHeight="0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2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12" sqref="H12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 x14ac:dyDescent="0.2">
      <c r="F1" s="233" t="s">
        <v>684</v>
      </c>
      <c r="G1" s="233"/>
      <c r="H1" s="233"/>
    </row>
    <row r="2" spans="1:8" ht="77.45" customHeight="1" x14ac:dyDescent="0.2">
      <c r="F2" s="234" t="s">
        <v>696</v>
      </c>
      <c r="G2" s="234"/>
      <c r="H2" s="234"/>
    </row>
    <row r="3" spans="1:8" ht="18.600000000000001" customHeight="1" x14ac:dyDescent="0.2">
      <c r="F3" s="233" t="s">
        <v>744</v>
      </c>
      <c r="G3" s="233"/>
      <c r="H3" s="233"/>
    </row>
    <row r="4" spans="1:8" ht="52.15" customHeight="1" x14ac:dyDescent="0.2">
      <c r="A4" s="232" t="s">
        <v>706</v>
      </c>
      <c r="B4" s="232"/>
      <c r="C4" s="232"/>
      <c r="D4" s="232"/>
      <c r="E4" s="232"/>
      <c r="F4" s="232"/>
      <c r="G4" s="232"/>
      <c r="H4" s="232"/>
    </row>
    <row r="7" spans="1:8" x14ac:dyDescent="0.2">
      <c r="A7" s="231" t="s">
        <v>565</v>
      </c>
      <c r="B7" s="231" t="s">
        <v>566</v>
      </c>
      <c r="C7" s="231" t="s">
        <v>371</v>
      </c>
      <c r="D7" s="231"/>
      <c r="E7" s="231" t="s">
        <v>372</v>
      </c>
      <c r="F7" s="231"/>
      <c r="G7" s="231" t="s">
        <v>431</v>
      </c>
      <c r="H7" s="231"/>
    </row>
    <row r="8" spans="1:8" ht="25.5" x14ac:dyDescent="0.2">
      <c r="A8" s="231"/>
      <c r="B8" s="231"/>
      <c r="C8" s="111" t="s">
        <v>609</v>
      </c>
      <c r="D8" s="111" t="s">
        <v>567</v>
      </c>
      <c r="E8" s="111" t="s">
        <v>609</v>
      </c>
      <c r="F8" s="111" t="s">
        <v>567</v>
      </c>
      <c r="G8" s="111" t="s">
        <v>609</v>
      </c>
      <c r="H8" s="111" t="s">
        <v>567</v>
      </c>
    </row>
    <row r="9" spans="1:8" x14ac:dyDescent="0.2">
      <c r="A9" s="122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</row>
    <row r="10" spans="1:8" ht="38.25" x14ac:dyDescent="0.2">
      <c r="A10" s="230">
        <v>1</v>
      </c>
      <c r="B10" s="114" t="s">
        <v>553</v>
      </c>
      <c r="C10" s="123">
        <f>C11+C14</f>
        <v>0</v>
      </c>
      <c r="D10" s="124"/>
      <c r="E10" s="123">
        <f>E11+E14</f>
        <v>0</v>
      </c>
      <c r="F10" s="124"/>
      <c r="G10" s="123">
        <f>G11+G14</f>
        <v>0</v>
      </c>
      <c r="H10" s="124"/>
    </row>
    <row r="11" spans="1:8" x14ac:dyDescent="0.2">
      <c r="A11" s="230"/>
      <c r="B11" s="117" t="s">
        <v>554</v>
      </c>
      <c r="C11" s="125">
        <f>C12+C13</f>
        <v>0</v>
      </c>
      <c r="D11" s="126"/>
      <c r="E11" s="125">
        <f>E12+E13</f>
        <v>0</v>
      </c>
      <c r="F11" s="126"/>
      <c r="G11" s="125">
        <f>G12+G13</f>
        <v>0</v>
      </c>
      <c r="H11" s="126"/>
    </row>
    <row r="12" spans="1:8" ht="51" x14ac:dyDescent="0.2">
      <c r="A12" s="230"/>
      <c r="B12" s="127" t="s">
        <v>555</v>
      </c>
      <c r="C12" s="125"/>
      <c r="D12" s="128"/>
      <c r="E12" s="125"/>
      <c r="F12" s="128"/>
      <c r="G12" s="125"/>
      <c r="H12" s="128"/>
    </row>
    <row r="13" spans="1:8" ht="38.25" x14ac:dyDescent="0.2">
      <c r="A13" s="230"/>
      <c r="B13" s="129" t="s">
        <v>556</v>
      </c>
      <c r="C13" s="125"/>
      <c r="D13" s="128"/>
      <c r="E13" s="125"/>
      <c r="F13" s="128"/>
      <c r="G13" s="125"/>
      <c r="H13" s="126"/>
    </row>
    <row r="14" spans="1:8" x14ac:dyDescent="0.2">
      <c r="A14" s="230"/>
      <c r="B14" s="117" t="s">
        <v>557</v>
      </c>
      <c r="C14" s="123">
        <f>C15+C16</f>
        <v>0</v>
      </c>
      <c r="D14" s="124" t="s">
        <v>611</v>
      </c>
      <c r="E14" s="123">
        <f>E15+E16</f>
        <v>0</v>
      </c>
      <c r="F14" s="130" t="s">
        <v>372</v>
      </c>
      <c r="G14" s="123">
        <f>G15+G16</f>
        <v>0</v>
      </c>
      <c r="H14" s="124" t="s">
        <v>431</v>
      </c>
    </row>
    <row r="15" spans="1:8" ht="38.25" x14ac:dyDescent="0.2">
      <c r="A15" s="230"/>
      <c r="B15" s="127" t="s">
        <v>558</v>
      </c>
      <c r="C15" s="125"/>
      <c r="D15" s="128"/>
      <c r="E15" s="125"/>
      <c r="F15" s="128"/>
      <c r="G15" s="125"/>
      <c r="H15" s="126"/>
    </row>
    <row r="16" spans="1:8" ht="25.5" x14ac:dyDescent="0.2">
      <c r="A16" s="230"/>
      <c r="B16" s="127" t="s">
        <v>559</v>
      </c>
      <c r="C16" s="125"/>
      <c r="D16" s="128"/>
      <c r="E16" s="125"/>
      <c r="F16" s="128"/>
      <c r="G16" s="125"/>
      <c r="H16" s="126"/>
    </row>
    <row r="17" spans="1:8" ht="25.5" x14ac:dyDescent="0.2">
      <c r="A17" s="230">
        <v>2</v>
      </c>
      <c r="B17" s="114" t="s">
        <v>560</v>
      </c>
      <c r="C17" s="131">
        <f>C18+C19</f>
        <v>0</v>
      </c>
      <c r="D17" s="124">
        <f t="shared" ref="D17:H17" si="0">D18+D19</f>
        <v>0</v>
      </c>
      <c r="E17" s="131">
        <f t="shared" si="0"/>
        <v>0</v>
      </c>
      <c r="F17" s="124">
        <f t="shared" si="0"/>
        <v>0</v>
      </c>
      <c r="G17" s="131">
        <f t="shared" si="0"/>
        <v>0</v>
      </c>
      <c r="H17" s="124">
        <f t="shared" si="0"/>
        <v>0</v>
      </c>
    </row>
    <row r="18" spans="1:8" x14ac:dyDescent="0.2">
      <c r="A18" s="230"/>
      <c r="B18" s="117" t="s">
        <v>561</v>
      </c>
      <c r="C18" s="125"/>
      <c r="D18" s="128"/>
      <c r="E18" s="125"/>
      <c r="F18" s="128"/>
      <c r="G18" s="125"/>
      <c r="H18" s="128"/>
    </row>
    <row r="19" spans="1:8" x14ac:dyDescent="0.2">
      <c r="A19" s="230"/>
      <c r="B19" s="117" t="s">
        <v>562</v>
      </c>
      <c r="C19" s="125"/>
      <c r="D19" s="132"/>
      <c r="E19" s="125"/>
      <c r="F19" s="132"/>
      <c r="G19" s="125"/>
      <c r="H19" s="128"/>
    </row>
    <row r="20" spans="1:8" ht="102" x14ac:dyDescent="0.2">
      <c r="A20" s="230">
        <v>3</v>
      </c>
      <c r="B20" s="114" t="s">
        <v>563</v>
      </c>
      <c r="C20" s="125">
        <f>C21+C22</f>
        <v>0</v>
      </c>
      <c r="D20" s="128">
        <f t="shared" ref="D20:H20" si="1">D21+D22</f>
        <v>0</v>
      </c>
      <c r="E20" s="125">
        <f t="shared" si="1"/>
        <v>0</v>
      </c>
      <c r="F20" s="128">
        <f t="shared" si="1"/>
        <v>0</v>
      </c>
      <c r="G20" s="125">
        <f t="shared" si="1"/>
        <v>0</v>
      </c>
      <c r="H20" s="128">
        <f t="shared" si="1"/>
        <v>0</v>
      </c>
    </row>
    <row r="21" spans="1:8" x14ac:dyDescent="0.2">
      <c r="A21" s="230"/>
      <c r="B21" s="117" t="s">
        <v>561</v>
      </c>
      <c r="C21" s="125"/>
      <c r="D21" s="126"/>
      <c r="E21" s="125"/>
      <c r="F21" s="126"/>
      <c r="G21" s="133"/>
      <c r="H21" s="126"/>
    </row>
    <row r="22" spans="1:8" x14ac:dyDescent="0.2">
      <c r="A22" s="230"/>
      <c r="B22" s="117" t="s">
        <v>564</v>
      </c>
      <c r="C22" s="125"/>
      <c r="D22" s="128"/>
      <c r="E22" s="125"/>
      <c r="F22" s="126"/>
      <c r="G22" s="133"/>
      <c r="H22" s="126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Бюджетная роспись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admin</cp:lastModifiedBy>
  <cp:lastPrinted>2024-08-20T11:11:39Z</cp:lastPrinted>
  <dcterms:created xsi:type="dcterms:W3CDTF">2023-09-11T19:44:40Z</dcterms:created>
  <dcterms:modified xsi:type="dcterms:W3CDTF">2024-08-20T11:12:02Z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